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drawingml.chart+xml" PartName="/xl/charts/chart1.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ISCLAIMER READ ME" sheetId="1" r:id="rId5"/>
    <sheet state="visible" name="Enter Data Here" sheetId="2" r:id="rId6"/>
    <sheet state="visible" name="Annual Data " sheetId="3" r:id="rId7"/>
    <sheet state="visible" name="Ignore This" sheetId="4" r:id="rId8"/>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N29">
      <text>
        <t xml:space="preserve">Water
Sewer
Garbage
Electric 
Etc
</t>
      </text>
    </comment>
    <comment authorId="0" ref="J37">
      <text>
        <t xml:space="preserve">PMI is paid in two parts... 
a.) A one-time upfront cost usually wrapped into your loan
b.) A monthly charge added to your payment. Typical monthly cost is 1.5% of the </t>
      </text>
    </comment>
    <comment authorId="0" ref="N37">
      <text>
        <t xml:space="preserve">PMI is paid in two parts... 
a.) A one-time upfront cost usually wrapped into your loan
b.) A monthly charge added to your payment. Typical monthly cost is 1.5% of the </t>
      </text>
    </comment>
    <comment authorId="0" ref="D40">
      <text>
        <t xml:space="preserve">Principal and Interest Only
</t>
      </text>
    </comment>
    <comment authorId="0" ref="D39">
      <text>
        <t xml:space="preserve">This is the amount you will need to have in order to make this deal work
</t>
      </text>
    </comment>
  </commentList>
</comments>
</file>

<file path=xl/sharedStrings.xml><?xml version="1.0" encoding="utf-8"?>
<sst xmlns="http://schemas.openxmlformats.org/spreadsheetml/2006/main" count="138" uniqueCount="131">
  <si>
    <t>Real Estate Calculator Disclaimer
By using this online real estate calculator (the "Calculator"), you acknowledge and agree to the following:
No Warranty or Representation: The Calculator is provided "as is" and without any warranties, either express or implied. We do not warrant or guarantee the accuracy, adequacy, timeliness, reliability, completeness, or usefulness of any of the results provided by the Calculator. All information is provided on an "as is" basis without any representation or endorsement made.
Limitation of Liability: Under no circumstances will we be liable for any loss or damage, including without limitation, indirect or consequential loss or damage, or any loss or damage whatsoever arising from or in connection with the use of the Calculator.
No Professional Advice: The Calculator is intended for general informational purposes only and should not be relied upon as professional real estate or financial advice. Always consult with a qualified professional before making any decisions based on the information provided by the Calculator.
User's Responsibility: It is your responsibility to evaluate the accuracy, completeness, or usefulness of any information, opinion, advice, or content provided in connection with or otherwise available through the Calculator. Please seek the advice of professionals, as appropriate, regarding the evaluation of any specific information, opinion, advice, or content.
No Guarantee: The estimates provided by the Calculator are hypothetical in nature, and actual results may vary. We cannot and do not guarantee that the Calculator will be available at all times, or that it will always function as intended.
By continuing to use the Calculator, you acknowledge that you have read, understood, and agreed to be bound by this disclaimer.</t>
  </si>
  <si>
    <t>PMI Calculator</t>
  </si>
  <si>
    <t>Loan Amount</t>
  </si>
  <si>
    <t>INCOME</t>
  </si>
  <si>
    <t>Annual PMI Amount</t>
  </si>
  <si>
    <t>periods</t>
  </si>
  <si>
    <t>Annual Growth Rate</t>
  </si>
  <si>
    <t>Monthly PMI Amount</t>
  </si>
  <si>
    <t>Annual Rent</t>
  </si>
  <si>
    <t>rate</t>
  </si>
  <si>
    <t>Mobthly Growth Rate</t>
  </si>
  <si>
    <t>Monthly PMI Payment</t>
  </si>
  <si>
    <t>Payment</t>
  </si>
  <si>
    <t>Upfront PMI</t>
  </si>
  <si>
    <t>Month</t>
  </si>
  <si>
    <t>Loan Balance</t>
  </si>
  <si>
    <t>Pmt</t>
  </si>
  <si>
    <t>Interest</t>
  </si>
  <si>
    <t>Principal</t>
  </si>
  <si>
    <t>Ending Balance</t>
  </si>
  <si>
    <t>Property Value (Residential)</t>
  </si>
  <si>
    <t>Other Annual Income</t>
  </si>
  <si>
    <t>Rental Property Underwriting Tool</t>
  </si>
  <si>
    <t>Analysis Instruction:</t>
  </si>
  <si>
    <t>Property Purchase Information</t>
  </si>
  <si>
    <t>Property Information</t>
  </si>
  <si>
    <t>Purchase Price</t>
  </si>
  <si>
    <t>Cash Flow</t>
  </si>
  <si>
    <t>Less Vacancy Rate</t>
  </si>
  <si>
    <t xml:space="preserve">Property Address </t>
  </si>
  <si>
    <t>Closing Costs</t>
  </si>
  <si>
    <t>After Repair Value</t>
  </si>
  <si>
    <t>Due Diligence Expenses</t>
  </si>
  <si>
    <t>Repair Costs to Make Rent Ready</t>
  </si>
  <si>
    <t>Monthly Income Information</t>
  </si>
  <si>
    <t>Holding Costs Until Rented</t>
  </si>
  <si>
    <t>Monthly Rent</t>
  </si>
  <si>
    <t>Is this a commercial property?</t>
  </si>
  <si>
    <t>Sum Total CF Made</t>
  </si>
  <si>
    <t>no</t>
  </si>
  <si>
    <t>All-In Total Cost</t>
  </si>
  <si>
    <t>Other Monthly Income</t>
  </si>
  <si>
    <t>Total Monthly Income</t>
  </si>
  <si>
    <t>Total Annual Income</t>
  </si>
  <si>
    <t>Loan Information</t>
  </si>
  <si>
    <t>Stabilized Monthly Expense Information</t>
  </si>
  <si>
    <t>Lender Information</t>
  </si>
  <si>
    <t>optional</t>
  </si>
  <si>
    <t>Monthly Loan P&amp;I ($)</t>
  </si>
  <si>
    <t>EXPENSES</t>
  </si>
  <si>
    <t>Repairs &amp; Maintenance (%)</t>
  </si>
  <si>
    <t>Down Payment Percentage</t>
  </si>
  <si>
    <t>Monthly Property Insurance  ($)</t>
  </si>
  <si>
    <t>Utilities ($)</t>
  </si>
  <si>
    <t>Monthly Property Tax ($)</t>
  </si>
  <si>
    <t>Vacancy Rate (%)</t>
  </si>
  <si>
    <t>Loan Interest Rate</t>
  </si>
  <si>
    <t>"Other" Insurance Costs ($)</t>
  </si>
  <si>
    <t>Capital Expenditure (%)</t>
  </si>
  <si>
    <t>Loan Length (years)</t>
  </si>
  <si>
    <t>Monthly HOA Fee ($)</t>
  </si>
  <si>
    <t>Pest Control ($)</t>
  </si>
  <si>
    <t>PMI required?</t>
  </si>
  <si>
    <t>Monthly Mortgage Insurance ($)</t>
  </si>
  <si>
    <t>Landscaping ($)</t>
  </si>
  <si>
    <t>Total Cash Needed</t>
  </si>
  <si>
    <t>Property Management Fees (%)</t>
  </si>
  <si>
    <t>Other ($)</t>
  </si>
  <si>
    <t>Monthly Loan (P&amp;I) Payment</t>
  </si>
  <si>
    <t>Cash Flow and ROI Financial Projections</t>
  </si>
  <si>
    <t>Future Assumptions</t>
  </si>
  <si>
    <t>Annual Rent Increase (%)</t>
  </si>
  <si>
    <t xml:space="preserve">Future Cap Rate at Sale* </t>
  </si>
  <si>
    <t>Total Monthly Expenses</t>
  </si>
  <si>
    <t>Annual Property Value Increase (%)</t>
  </si>
  <si>
    <t>Future Sales Expense (%)</t>
  </si>
  <si>
    <t xml:space="preserve">Total Monthly Cash Flow </t>
  </si>
  <si>
    <t>Operating Expenses Increase</t>
  </si>
  <si>
    <t>Total Annual Cash Flow</t>
  </si>
  <si>
    <t>Cash on Cash Return on Investment</t>
  </si>
  <si>
    <t>*Commercial Real Estate Only</t>
  </si>
  <si>
    <t>Year One Projections</t>
  </si>
  <si>
    <t>Cash Flow Over 30 Years</t>
  </si>
  <si>
    <t>Monthly</t>
  </si>
  <si>
    <t xml:space="preserve">Annual </t>
  </si>
  <si>
    <t>Rent</t>
  </si>
  <si>
    <t>Other Income</t>
  </si>
  <si>
    <t>-Vacancy</t>
  </si>
  <si>
    <t>Total Income</t>
  </si>
  <si>
    <t>Loan P&amp;I</t>
  </si>
  <si>
    <t>Property Insurance</t>
  </si>
  <si>
    <t>Property Taxes</t>
  </si>
  <si>
    <t>Other Insurance Costs</t>
  </si>
  <si>
    <t>HOA Fees</t>
  </si>
  <si>
    <t>Mortgage Insurance</t>
  </si>
  <si>
    <t>Property Management</t>
  </si>
  <si>
    <t>Repairs and Maintenance</t>
  </si>
  <si>
    <t>Utilities</t>
  </si>
  <si>
    <t>Capital Expenditures</t>
  </si>
  <si>
    <t>Pest Control</t>
  </si>
  <si>
    <t>Landscaping</t>
  </si>
  <si>
    <t>Loan Balance and Property Value Over 30 Years</t>
  </si>
  <si>
    <t>Other</t>
  </si>
  <si>
    <t>Total Expenses</t>
  </si>
  <si>
    <t xml:space="preserve">Cash Flow </t>
  </si>
  <si>
    <t>Cash on Cash Return</t>
  </si>
  <si>
    <t>Future Projections</t>
  </si>
  <si>
    <t>Yr</t>
  </si>
  <si>
    <t>Total Profit (Cash Flow + Equity) If Sold</t>
  </si>
  <si>
    <t>avg coc roi</t>
  </si>
  <si>
    <t>CAGR (avg return)</t>
  </si>
  <si>
    <t>Total Operating Expenses</t>
  </si>
  <si>
    <t>Total Annual Expenses</t>
  </si>
  <si>
    <t>Annual Cash on Cash Return</t>
  </si>
  <si>
    <t>Net Operating Income</t>
  </si>
  <si>
    <t>Hypothetical Future Sale Projections</t>
  </si>
  <si>
    <t>Time</t>
  </si>
  <si>
    <t>Residential Property Value at End of Year</t>
  </si>
  <si>
    <t>Value based on Cap Rate</t>
  </si>
  <si>
    <t>Property Value Used for Below Calculations</t>
  </si>
  <si>
    <t xml:space="preserve">Loan Balance </t>
  </si>
  <si>
    <t xml:space="preserve">Sales Costs if Sold </t>
  </si>
  <si>
    <t>Cummulative Cash Flow Made</t>
  </si>
  <si>
    <t>Proceeds after Sale (Not including invested $)</t>
  </si>
  <si>
    <t>Total money invested (downpayment, cc's, repairs)</t>
  </si>
  <si>
    <t>Total Pre-Tax Profit</t>
  </si>
  <si>
    <t>Average Cash on Cash Return Thus Far</t>
  </si>
  <si>
    <t>Compound Annual Growth Rate (GAGR)</t>
  </si>
  <si>
    <t>Property Value</t>
  </si>
  <si>
    <t>Property Values</t>
  </si>
  <si>
    <t>Cash Flow Matrix</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</si>
</sst>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quot;$&quot;#,##0.00"/>
    <numFmt numFmtId="165" formatCode="&quot;$&quot;#,##0"/>
    <numFmt numFmtId="166" formatCode="0.000%"/>
  </numFmts>
  <fonts count="34">
    <font>
      <sz val="10.0"/>
      <color rgb="FF000000"/>
      <name val="Arial"/>
      <scheme val="minor"/>
    </font>
    <font>
      <color theme="1"/>
      <name val="Arial"/>
    </font>
    <font>
      <sz val="8.0"/>
      <color theme="1"/>
      <name val="Arial"/>
    </font>
    <font/>
    <font>
      <b/>
      <sz val="8.0"/>
      <color theme="1"/>
      <name val="Arial"/>
    </font>
    <font>
      <sz val="9.0"/>
      <color rgb="FF000000"/>
      <name val="Arial"/>
    </font>
    <font>
      <color theme="1"/>
      <name val="Arial"/>
      <scheme val="minor"/>
    </font>
    <font>
      <b/>
      <sz val="14.0"/>
      <color theme="1"/>
      <name val="Helvetica Neue"/>
    </font>
    <font>
      <b/>
      <i/>
      <sz val="8.0"/>
      <color theme="1"/>
      <name val="Helvetica Neue"/>
    </font>
    <font>
      <i/>
      <sz val="8.0"/>
      <color theme="1"/>
      <name val="Helvetica Neue"/>
    </font>
    <font>
      <b/>
      <sz val="12.0"/>
      <color theme="1"/>
      <name val="Helvetica Neue"/>
    </font>
    <font>
      <sz val="8.0"/>
      <color rgb="FFE06666"/>
      <name val="Arial"/>
    </font>
    <font>
      <i/>
      <sz val="7.0"/>
      <color theme="1"/>
      <name val="Arial"/>
    </font>
    <font>
      <i/>
      <sz val="8.0"/>
      <color theme="1"/>
      <name val="Arial"/>
    </font>
    <font>
      <i/>
      <color theme="1"/>
      <name val="Arial"/>
    </font>
    <font>
      <i/>
      <sz val="6.0"/>
      <color rgb="FF999999"/>
      <name val="Arial"/>
    </font>
    <font>
      <sz val="8.0"/>
      <color rgb="FF434343"/>
      <name val="Arial"/>
    </font>
    <font>
      <b/>
      <color theme="1"/>
      <name val="Arial"/>
    </font>
    <font>
      <i/>
      <sz val="9.0"/>
      <color theme="1"/>
      <name val="Arial"/>
    </font>
    <font>
      <sz val="9.0"/>
      <color theme="1"/>
      <name val="Arial"/>
    </font>
    <font>
      <sz val="10.0"/>
      <color theme="1"/>
      <name val="Arial"/>
    </font>
    <font>
      <b/>
      <color rgb="FFFFFFFF"/>
      <name val="Arial"/>
    </font>
    <font>
      <sz val="7.0"/>
      <color theme="1"/>
      <name val="Arial"/>
    </font>
    <font>
      <sz val="8.0"/>
      <color theme="1"/>
      <name val="Helvetica Neue"/>
    </font>
    <font>
      <b/>
      <sz val="10.0"/>
      <color theme="1"/>
      <name val="Helvetica Neue"/>
    </font>
    <font>
      <i/>
      <sz val="8.0"/>
      <color rgb="FF666666"/>
      <name val="Helvetica Neue"/>
    </font>
    <font>
      <i/>
      <sz val="8.0"/>
      <color rgb="FF000000"/>
      <name val="Helvetica Neue"/>
    </font>
    <font>
      <sz val="8.0"/>
      <color rgb="FF000000"/>
      <name val="Helvetica Neue"/>
    </font>
    <font>
      <b/>
      <sz val="12.0"/>
      <color theme="1"/>
      <name val="Arial"/>
    </font>
    <font>
      <b/>
      <sz val="8.0"/>
      <color theme="1"/>
      <name val="Helvetica Neue"/>
    </font>
    <font>
      <color theme="1"/>
      <name val="Helvetica Neue"/>
    </font>
    <font>
      <b/>
      <sz val="8.0"/>
      <color rgb="FF6AA84F"/>
      <name val="Helvetica Neue"/>
    </font>
    <font>
      <sz val="8.0"/>
      <color rgb="FF6AA84F"/>
      <name val="Helvetica Neue"/>
    </font>
    <font>
      <i/>
      <sz val="8.0"/>
      <color rgb="FF434343"/>
      <name val="Arial"/>
    </font>
  </fonts>
  <fills count="8">
    <fill>
      <patternFill patternType="none"/>
    </fill>
    <fill>
      <patternFill patternType="lightGray"/>
    </fill>
    <fill>
      <patternFill patternType="solid">
        <fgColor rgb="FFFFFFFF"/>
        <bgColor rgb="FFFFFFFF"/>
      </patternFill>
    </fill>
    <fill>
      <patternFill patternType="solid">
        <fgColor rgb="FFD9EAD3"/>
        <bgColor rgb="FFD9EAD3"/>
      </patternFill>
    </fill>
    <fill>
      <patternFill patternType="solid">
        <fgColor rgb="FFFFF2CC"/>
        <bgColor rgb="FFFFF2CC"/>
      </patternFill>
    </fill>
    <fill>
      <patternFill patternType="solid">
        <fgColor rgb="FF6AA84F"/>
        <bgColor rgb="FF6AA84F"/>
      </patternFill>
    </fill>
    <fill>
      <patternFill patternType="solid">
        <fgColor rgb="FFB6D7A8"/>
        <bgColor rgb="FFB6D7A8"/>
      </patternFill>
    </fill>
    <fill>
      <patternFill patternType="solid">
        <fgColor rgb="FFF3F3F3"/>
        <bgColor rgb="FFF3F3F3"/>
      </patternFill>
    </fill>
  </fills>
  <borders count="16">
    <border/>
    <border>
      <left style="medium">
        <color rgb="FF434343"/>
      </left>
      <top style="medium">
        <color rgb="FF434343"/>
      </top>
    </border>
    <border>
      <top style="medium">
        <color rgb="FF434343"/>
      </top>
    </border>
    <border>
      <right style="medium">
        <color rgb="FF434343"/>
      </right>
      <top style="medium">
        <color rgb="FF434343"/>
      </top>
    </border>
    <border>
      <left style="medium">
        <color rgb="FF434343"/>
      </left>
    </border>
    <border>
      <right style="medium">
        <color rgb="FF434343"/>
      </right>
    </border>
    <border>
      <left style="medium">
        <color rgb="FF434343"/>
      </left>
      <right style="medium">
        <color rgb="FF434343"/>
      </right>
      <top style="medium">
        <color rgb="FF434343"/>
      </top>
      <bottom style="medium">
        <color rgb="FF434343"/>
      </bottom>
    </border>
    <border>
      <left style="medium">
        <color rgb="FF434343"/>
      </left>
      <bottom style="medium">
        <color rgb="FF434343"/>
      </bottom>
    </border>
    <border>
      <right style="medium">
        <color rgb="FF434343"/>
      </right>
      <bottom style="medium">
        <color rgb="FF434343"/>
      </bottom>
    </border>
    <border>
      <bottom style="medium">
        <color rgb="FF434343"/>
      </bottom>
    </border>
    <border>
      <left style="medium">
        <color rgb="FF434343"/>
      </left>
      <top style="medium">
        <color rgb="FF434343"/>
      </top>
      <bottom style="medium">
        <color rgb="FF434343"/>
      </bottom>
    </border>
    <border>
      <top style="medium">
        <color rgb="FF434343"/>
      </top>
      <bottom style="medium">
        <color rgb="FF434343"/>
      </bottom>
    </border>
    <border>
      <right style="medium">
        <color rgb="FF434343"/>
      </right>
      <top style="medium">
        <color rgb="FF434343"/>
      </top>
      <bottom style="medium">
        <color rgb="FF434343"/>
      </bottom>
    </border>
    <border>
      <left style="medium">
        <color rgb="FF434343"/>
      </left>
      <right style="medium">
        <color rgb="FF434343"/>
      </right>
      <top style="medium">
        <color rgb="FF434343"/>
      </top>
    </border>
    <border>
      <left style="medium">
        <color rgb="FF434343"/>
      </left>
      <right style="medium">
        <color rgb="FF434343"/>
      </right>
    </border>
    <border>
      <left style="medium">
        <color rgb="FF434343"/>
      </left>
      <right style="medium">
        <color rgb="FF434343"/>
      </right>
      <bottom style="medium">
        <color rgb="FF434343"/>
      </bottom>
    </border>
  </borders>
  <cellStyleXfs count="1">
    <xf borderId="0" fillId="0" fontId="0" numFmtId="0" applyAlignment="1" applyFont="1"/>
  </cellStyleXfs>
  <cellXfs count="188">
    <xf borderId="0" fillId="0" fontId="0" numFmtId="0" xfId="0" applyAlignment="1" applyFont="1">
      <alignment readingOrder="0" shrinkToFit="0" vertical="bottom" wrapText="0"/>
    </xf>
    <xf borderId="0" fillId="0" fontId="1" numFmtId="0" xfId="0" applyAlignment="1" applyFont="1">
      <alignment horizontal="center" shrinkToFit="0" vertical="bottom" wrapText="1"/>
    </xf>
    <xf borderId="0" fillId="0" fontId="2" numFmtId="0" xfId="0" applyFont="1"/>
    <xf borderId="0" fillId="0" fontId="1" numFmtId="164" xfId="0" applyFont="1" applyNumberFormat="1"/>
    <xf borderId="0" fillId="0" fontId="1" numFmtId="0" xfId="0" applyFont="1"/>
    <xf borderId="1" fillId="0" fontId="1" numFmtId="0" xfId="0" applyBorder="1" applyFont="1"/>
    <xf borderId="2" fillId="0" fontId="3" numFmtId="0" xfId="0" applyBorder="1" applyFont="1"/>
    <xf borderId="3" fillId="0" fontId="3" numFmtId="0" xfId="0" applyBorder="1" applyFont="1"/>
    <xf borderId="0" fillId="0" fontId="4" numFmtId="0" xfId="0" applyFont="1"/>
    <xf borderId="4" fillId="0" fontId="1" numFmtId="0" xfId="0" applyBorder="1" applyFont="1"/>
    <xf borderId="0" fillId="0" fontId="1" numFmtId="10" xfId="0" applyFont="1" applyNumberFormat="1"/>
    <xf borderId="5" fillId="0" fontId="1" numFmtId="0" xfId="0" applyBorder="1" applyFont="1"/>
    <xf borderId="6" fillId="0" fontId="1" numFmtId="0" xfId="0" applyBorder="1" applyFont="1"/>
    <xf borderId="0" fillId="0" fontId="1" numFmtId="3" xfId="0" applyFont="1" applyNumberFormat="1"/>
    <xf borderId="3" fillId="0" fontId="1" numFmtId="10" xfId="0" applyBorder="1" applyFont="1" applyNumberFormat="1"/>
    <xf borderId="6" fillId="2" fontId="5" numFmtId="0" xfId="0" applyBorder="1" applyFill="1" applyFont="1"/>
    <xf borderId="0" fillId="0" fontId="2" numFmtId="0" xfId="0" applyAlignment="1" applyFont="1">
      <alignment horizontal="right"/>
    </xf>
    <xf borderId="0" fillId="0" fontId="2" numFmtId="165" xfId="0" applyFont="1" applyNumberFormat="1"/>
    <xf borderId="6" fillId="0" fontId="1" numFmtId="10" xfId="0" applyBorder="1" applyFont="1" applyNumberFormat="1"/>
    <xf borderId="0" fillId="0" fontId="2" numFmtId="165" xfId="0" applyAlignment="1" applyFont="1" applyNumberFormat="1">
      <alignment horizontal="right"/>
    </xf>
    <xf borderId="7" fillId="0" fontId="1" numFmtId="0" xfId="0" applyBorder="1" applyFont="1"/>
    <xf borderId="8" fillId="0" fontId="1" numFmtId="166" xfId="0" applyBorder="1" applyFont="1" applyNumberFormat="1"/>
    <xf borderId="9" fillId="0" fontId="1" numFmtId="164" xfId="0" applyBorder="1" applyFont="1" applyNumberFormat="1"/>
    <xf borderId="9" fillId="0" fontId="1" numFmtId="0" xfId="0" applyBorder="1" applyFont="1"/>
    <xf borderId="8" fillId="0" fontId="1" numFmtId="0" xfId="0" applyBorder="1" applyFont="1"/>
    <xf borderId="0" fillId="0" fontId="1" numFmtId="0" xfId="0" applyFont="1"/>
    <xf borderId="0" fillId="0" fontId="1" numFmtId="164" xfId="0" applyFont="1" applyNumberFormat="1"/>
    <xf borderId="0" fillId="0" fontId="2" numFmtId="164" xfId="0" applyFont="1" applyNumberFormat="1"/>
    <xf borderId="0" fillId="2" fontId="5" numFmtId="164" xfId="0" applyFont="1" applyNumberFormat="1"/>
    <xf borderId="0" fillId="0" fontId="6" numFmtId="0" xfId="0" applyFont="1"/>
    <xf borderId="0" fillId="0" fontId="7" numFmtId="0" xfId="0" applyAlignment="1" applyFont="1">
      <alignment horizontal="center" vertical="center"/>
    </xf>
    <xf borderId="0" fillId="0" fontId="7" numFmtId="0" xfId="0" applyAlignment="1" applyFont="1">
      <alignment horizontal="center" readingOrder="0" vertical="center"/>
    </xf>
    <xf borderId="0" fillId="0" fontId="8" numFmtId="0" xfId="0" applyAlignment="1" applyFont="1">
      <alignment horizontal="center" vertical="center"/>
    </xf>
    <xf borderId="1" fillId="0" fontId="1" numFmtId="0" xfId="0" applyBorder="1" applyFont="1"/>
    <xf borderId="0" fillId="0" fontId="9" numFmtId="0" xfId="0" applyAlignment="1" applyFont="1">
      <alignment horizontal="center" vertical="center"/>
    </xf>
    <xf borderId="2" fillId="0" fontId="1" numFmtId="0" xfId="0" applyBorder="1" applyFont="1"/>
    <xf borderId="1" fillId="3" fontId="1" numFmtId="0" xfId="0" applyBorder="1" applyFill="1" applyFont="1"/>
    <xf borderId="2" fillId="3" fontId="1" numFmtId="0" xfId="0" applyBorder="1" applyFont="1"/>
    <xf borderId="2" fillId="3" fontId="10" numFmtId="0" xfId="0" applyAlignment="1" applyBorder="1" applyFont="1">
      <alignment horizontal="center"/>
    </xf>
    <xf borderId="3" fillId="3" fontId="1" numFmtId="0" xfId="0" applyBorder="1" applyFont="1"/>
    <xf borderId="1" fillId="3" fontId="10" numFmtId="0" xfId="0" applyAlignment="1" applyBorder="1" applyFont="1">
      <alignment horizontal="center" vertical="bottom"/>
    </xf>
    <xf borderId="3" fillId="0" fontId="1" numFmtId="0" xfId="0" applyBorder="1" applyFont="1"/>
    <xf borderId="4" fillId="0" fontId="1" numFmtId="0" xfId="0" applyBorder="1" applyFont="1"/>
    <xf borderId="6" fillId="4" fontId="1" numFmtId="164" xfId="0" applyBorder="1" applyFill="1" applyFont="1" applyNumberFormat="1"/>
    <xf borderId="0" fillId="0" fontId="1" numFmtId="165" xfId="0" applyFont="1" applyNumberFormat="1"/>
    <xf borderId="0" fillId="0" fontId="11" numFmtId="165" xfId="0" applyFont="1" applyNumberFormat="1"/>
    <xf borderId="10" fillId="4" fontId="1" numFmtId="0" xfId="0" applyBorder="1" applyFont="1"/>
    <xf borderId="11" fillId="0" fontId="3" numFmtId="0" xfId="0" applyBorder="1" applyFont="1"/>
    <xf borderId="12" fillId="0" fontId="3" numFmtId="0" xfId="0" applyBorder="1" applyFont="1"/>
    <xf borderId="4" fillId="0" fontId="1" numFmtId="0" xfId="0" applyAlignment="1" applyBorder="1" applyFont="1">
      <alignment vertical="bottom"/>
    </xf>
    <xf borderId="0" fillId="0" fontId="1" numFmtId="0" xfId="0" applyAlignment="1" applyFont="1">
      <alignment vertical="bottom"/>
    </xf>
    <xf borderId="5" fillId="0" fontId="1" numFmtId="0" xfId="0" applyAlignment="1" applyBorder="1" applyFont="1">
      <alignment vertical="bottom"/>
    </xf>
    <xf borderId="11" fillId="4" fontId="1" numFmtId="0" xfId="0" applyAlignment="1" applyBorder="1" applyFont="1">
      <alignment vertical="bottom"/>
    </xf>
    <xf borderId="12" fillId="4" fontId="1" numFmtId="164" xfId="0" applyAlignment="1" applyBorder="1" applyFont="1" applyNumberFormat="1">
      <alignment vertical="bottom"/>
    </xf>
    <xf borderId="9" fillId="0" fontId="1" numFmtId="0" xfId="0" applyAlignment="1" applyBorder="1" applyFont="1">
      <alignment vertical="bottom"/>
    </xf>
    <xf borderId="8" fillId="4" fontId="1" numFmtId="165" xfId="0" applyAlignment="1" applyBorder="1" applyFont="1" applyNumberFormat="1">
      <alignment vertical="bottom"/>
    </xf>
    <xf borderId="5" fillId="0" fontId="1" numFmtId="165" xfId="0" applyBorder="1" applyFont="1" applyNumberFormat="1"/>
    <xf borderId="0" fillId="0" fontId="12" numFmtId="0" xfId="0" applyAlignment="1" applyFont="1">
      <alignment horizontal="right" vertical="bottom"/>
    </xf>
    <xf borderId="0" fillId="0" fontId="1" numFmtId="164" xfId="0" applyAlignment="1" applyFont="1" applyNumberFormat="1">
      <alignment vertical="bottom"/>
    </xf>
    <xf borderId="0" fillId="0" fontId="13" numFmtId="0" xfId="0" applyAlignment="1" applyFont="1">
      <alignment horizontal="right"/>
    </xf>
    <xf borderId="0" fillId="0" fontId="14" numFmtId="164" xfId="0" applyFont="1" applyNumberFormat="1"/>
    <xf borderId="8" fillId="4" fontId="1" numFmtId="164" xfId="0" applyAlignment="1" applyBorder="1" applyFont="1" applyNumberFormat="1">
      <alignment vertical="bottom"/>
    </xf>
    <xf borderId="0" fillId="0" fontId="1" numFmtId="10" xfId="0" applyAlignment="1" applyFont="1" applyNumberFormat="1">
      <alignment vertical="bottom"/>
    </xf>
    <xf borderId="0" fillId="0" fontId="13" numFmtId="0" xfId="0" applyAlignment="1" applyFont="1">
      <alignment horizontal="right" vertical="bottom"/>
    </xf>
    <xf borderId="0" fillId="0" fontId="13" numFmtId="165" xfId="0" applyAlignment="1" applyFont="1" applyNumberFormat="1">
      <alignment horizontal="right" vertical="bottom"/>
    </xf>
    <xf borderId="0" fillId="0" fontId="2" numFmtId="0" xfId="0" applyFont="1"/>
    <xf borderId="4" fillId="0" fontId="2" numFmtId="0" xfId="0" applyBorder="1" applyFont="1"/>
    <xf borderId="5" fillId="0" fontId="2" numFmtId="0" xfId="0" applyBorder="1" applyFont="1"/>
    <xf borderId="7" fillId="0" fontId="1" numFmtId="0" xfId="0" applyAlignment="1" applyBorder="1" applyFont="1">
      <alignment vertical="bottom"/>
    </xf>
    <xf borderId="8" fillId="0" fontId="1" numFmtId="0" xfId="0" applyAlignment="1" applyBorder="1" applyFont="1">
      <alignment vertical="bottom"/>
    </xf>
    <xf borderId="5" fillId="0" fontId="1" numFmtId="0" xfId="0" applyBorder="1" applyFont="1"/>
    <xf borderId="2" fillId="0" fontId="1" numFmtId="0" xfId="0" applyBorder="1" applyFont="1"/>
    <xf borderId="1" fillId="3" fontId="10" numFmtId="0" xfId="0" applyAlignment="1" applyBorder="1" applyFont="1">
      <alignment horizontal="center"/>
    </xf>
    <xf borderId="10" fillId="4" fontId="13" numFmtId="0" xfId="0" applyAlignment="1" applyBorder="1" applyFont="1">
      <alignment horizontal="right"/>
    </xf>
    <xf borderId="0" fillId="0" fontId="2" numFmtId="10" xfId="0" applyFont="1" applyNumberFormat="1"/>
    <xf borderId="7" fillId="0" fontId="1" numFmtId="0" xfId="0" applyBorder="1" applyFont="1"/>
    <xf borderId="0" fillId="0" fontId="13" numFmtId="164" xfId="0" applyAlignment="1" applyFont="1" applyNumberFormat="1">
      <alignment horizontal="right"/>
    </xf>
    <xf borderId="9" fillId="0" fontId="1" numFmtId="0" xfId="0" applyBorder="1" applyFont="1"/>
    <xf borderId="6" fillId="4" fontId="13" numFmtId="10" xfId="0" applyAlignment="1" applyBorder="1" applyFont="1" applyNumberFormat="1">
      <alignment horizontal="right"/>
    </xf>
    <xf borderId="5" fillId="0" fontId="15" numFmtId="165" xfId="0" applyAlignment="1" applyBorder="1" applyFont="1" applyNumberFormat="1">
      <alignment horizontal="left"/>
    </xf>
    <xf borderId="8" fillId="0" fontId="1" numFmtId="0" xfId="0" applyBorder="1" applyFont="1"/>
    <xf borderId="6" fillId="4" fontId="1" numFmtId="10" xfId="0" applyBorder="1" applyFont="1" applyNumberFormat="1"/>
    <xf borderId="6" fillId="4" fontId="2" numFmtId="164" xfId="0" applyBorder="1" applyFont="1" applyNumberFormat="1"/>
    <xf borderId="6" fillId="4" fontId="2" numFmtId="10" xfId="0" applyBorder="1" applyFont="1" applyNumberFormat="1"/>
    <xf borderId="6" fillId="4" fontId="1" numFmtId="3" xfId="0" applyBorder="1" applyFont="1" applyNumberFormat="1"/>
    <xf borderId="0" fillId="0" fontId="13" numFmtId="164" xfId="0" applyFont="1" applyNumberFormat="1"/>
    <xf borderId="0" fillId="0" fontId="16" numFmtId="0" xfId="0" applyAlignment="1" applyFont="1">
      <alignment horizontal="right"/>
    </xf>
    <xf borderId="0" fillId="0" fontId="17" numFmtId="164" xfId="0" applyFont="1" applyNumberFormat="1"/>
    <xf borderId="0" fillId="0" fontId="13" numFmtId="0" xfId="0" applyFont="1"/>
    <xf borderId="0" fillId="2" fontId="15" numFmtId="165" xfId="0" applyAlignment="1" applyFont="1" applyNumberFormat="1">
      <alignment horizontal="left"/>
    </xf>
    <xf borderId="0" fillId="0" fontId="18" numFmtId="0" xfId="0" applyFont="1"/>
    <xf borderId="0" fillId="0" fontId="19" numFmtId="0" xfId="0" applyFont="1"/>
    <xf borderId="9" fillId="0" fontId="13" numFmtId="0" xfId="0" applyAlignment="1" applyBorder="1" applyFont="1">
      <alignment horizontal="right"/>
    </xf>
    <xf borderId="9" fillId="0" fontId="13" numFmtId="0" xfId="0" applyBorder="1" applyFont="1"/>
    <xf borderId="0" fillId="0" fontId="20" numFmtId="0" xfId="0" applyAlignment="1" applyFont="1">
      <alignment horizontal="left"/>
    </xf>
    <xf borderId="1" fillId="3" fontId="10" numFmtId="0" xfId="0" applyAlignment="1" applyBorder="1" applyFont="1">
      <alignment horizontal="center" vertical="center"/>
    </xf>
    <xf borderId="0" fillId="0" fontId="10" numFmtId="0" xfId="0" applyAlignment="1" applyFont="1">
      <alignment horizontal="center" vertical="center"/>
    </xf>
    <xf borderId="4" fillId="5" fontId="1" numFmtId="0" xfId="0" applyBorder="1" applyFill="1" applyFont="1"/>
    <xf borderId="0" fillId="5" fontId="1" numFmtId="0" xfId="0" applyFont="1"/>
    <xf borderId="0" fillId="6" fontId="1" numFmtId="0" xfId="0" applyFill="1" applyFont="1"/>
    <xf borderId="5" fillId="6" fontId="1" numFmtId="0" xfId="0" applyBorder="1" applyFont="1"/>
    <xf borderId="4" fillId="2" fontId="1" numFmtId="0" xfId="0" applyBorder="1" applyFont="1"/>
    <xf borderId="0" fillId="2" fontId="1" numFmtId="0" xfId="0" applyFont="1"/>
    <xf borderId="5" fillId="2" fontId="1" numFmtId="0" xfId="0" applyBorder="1" applyFont="1"/>
    <xf borderId="0" fillId="5" fontId="21" numFmtId="0" xfId="0" applyFont="1"/>
    <xf borderId="0" fillId="6" fontId="21" numFmtId="165" xfId="0" applyFont="1" applyNumberFormat="1"/>
    <xf borderId="0" fillId="5" fontId="14" numFmtId="0" xfId="0" applyFont="1"/>
    <xf borderId="0" fillId="6" fontId="21" numFmtId="164" xfId="0" applyFont="1" applyNumberFormat="1"/>
    <xf borderId="0" fillId="2" fontId="5" numFmtId="0" xfId="0" applyFont="1"/>
    <xf borderId="0" fillId="6" fontId="21" numFmtId="10" xfId="0" applyFont="1" applyNumberFormat="1"/>
    <xf borderId="0" fillId="2" fontId="22" numFmtId="0" xfId="0" applyAlignment="1" applyFont="1">
      <alignment horizontal="right"/>
    </xf>
    <xf borderId="7" fillId="5" fontId="1" numFmtId="0" xfId="0" applyBorder="1" applyFont="1"/>
    <xf borderId="9" fillId="5" fontId="1" numFmtId="0" xfId="0" applyBorder="1" applyFont="1"/>
    <xf borderId="9" fillId="6" fontId="1" numFmtId="0" xfId="0" applyBorder="1" applyFont="1"/>
    <xf borderId="8" fillId="6" fontId="1" numFmtId="0" xfId="0" applyBorder="1" applyFont="1"/>
    <xf borderId="7" fillId="2" fontId="1" numFmtId="0" xfId="0" applyBorder="1" applyFont="1"/>
    <xf borderId="9" fillId="2" fontId="1" numFmtId="0" xfId="0" applyBorder="1" applyFont="1"/>
    <xf borderId="8" fillId="2" fontId="1" numFmtId="0" xfId="0" applyBorder="1" applyFont="1"/>
    <xf borderId="0" fillId="3" fontId="10" numFmtId="0" xfId="0" applyAlignment="1" applyFont="1">
      <alignment horizontal="center" vertical="center"/>
    </xf>
    <xf borderId="13" fillId="5" fontId="1" numFmtId="0" xfId="0" applyBorder="1" applyFont="1"/>
    <xf borderId="10" fillId="6" fontId="10" numFmtId="0" xfId="0" applyAlignment="1" applyBorder="1" applyFont="1">
      <alignment horizontal="center" vertical="center"/>
    </xf>
    <xf borderId="1" fillId="6" fontId="10" numFmtId="0" xfId="0" applyAlignment="1" applyBorder="1" applyFont="1">
      <alignment horizontal="center" vertical="center"/>
    </xf>
    <xf borderId="14" fillId="5" fontId="1" numFmtId="0" xfId="0" applyBorder="1" applyFont="1"/>
    <xf borderId="4" fillId="2" fontId="23" numFmtId="0" xfId="0" applyBorder="1" applyFont="1"/>
    <xf borderId="0" fillId="2" fontId="23" numFmtId="0" xfId="0" applyFont="1"/>
    <xf borderId="5" fillId="2" fontId="23" numFmtId="0" xfId="0" applyBorder="1" applyFont="1"/>
    <xf borderId="7" fillId="0" fontId="3" numFmtId="0" xfId="0" applyBorder="1" applyFont="1"/>
    <xf borderId="9" fillId="0" fontId="3" numFmtId="0" xfId="0" applyBorder="1" applyFont="1"/>
    <xf borderId="8" fillId="0" fontId="3" numFmtId="0" xfId="0" applyBorder="1" applyFont="1"/>
    <xf borderId="4" fillId="7" fontId="24" numFmtId="0" xfId="0" applyBorder="1" applyFill="1" applyFont="1"/>
    <xf borderId="0" fillId="7" fontId="23" numFmtId="0" xfId="0" applyAlignment="1" applyFont="1">
      <alignment horizontal="center"/>
    </xf>
    <xf borderId="5" fillId="7" fontId="23" numFmtId="0" xfId="0" applyAlignment="1" applyBorder="1" applyFont="1">
      <alignment horizontal="center"/>
    </xf>
    <xf borderId="4" fillId="2" fontId="23" numFmtId="0" xfId="0" applyAlignment="1" applyBorder="1" applyFont="1">
      <alignment horizontal="right"/>
    </xf>
    <xf borderId="0" fillId="2" fontId="23" numFmtId="165" xfId="0" applyFont="1" applyNumberFormat="1"/>
    <xf borderId="5" fillId="2" fontId="23" numFmtId="165" xfId="0" applyBorder="1" applyFont="1" applyNumberFormat="1"/>
    <xf borderId="4" fillId="7" fontId="23" numFmtId="0" xfId="0" applyAlignment="1" applyBorder="1" applyFont="1">
      <alignment horizontal="right"/>
    </xf>
    <xf borderId="0" fillId="7" fontId="23" numFmtId="164" xfId="0" applyFont="1" applyNumberFormat="1"/>
    <xf borderId="5" fillId="7" fontId="23" numFmtId="164" xfId="0" applyBorder="1" applyFont="1" applyNumberFormat="1"/>
    <xf borderId="4" fillId="2" fontId="25" numFmtId="0" xfId="0" applyAlignment="1" applyBorder="1" applyFont="1">
      <alignment horizontal="right"/>
    </xf>
    <xf borderId="0" fillId="2" fontId="25" numFmtId="165" xfId="0" applyFont="1" applyNumberFormat="1"/>
    <xf borderId="5" fillId="2" fontId="25" numFmtId="165" xfId="0" applyBorder="1" applyFont="1" applyNumberFormat="1"/>
    <xf borderId="4" fillId="7" fontId="26" numFmtId="0" xfId="0" applyAlignment="1" applyBorder="1" applyFont="1">
      <alignment horizontal="right"/>
    </xf>
    <xf borderId="0" fillId="7" fontId="27" numFmtId="165" xfId="0" applyFont="1" applyNumberFormat="1"/>
    <xf borderId="5" fillId="7" fontId="27" numFmtId="165" xfId="0" applyBorder="1" applyFont="1" applyNumberFormat="1"/>
    <xf borderId="4" fillId="2" fontId="24" numFmtId="0" xfId="0" applyAlignment="1" applyBorder="1" applyFont="1">
      <alignment horizontal="left"/>
    </xf>
    <xf borderId="0" fillId="2" fontId="23" numFmtId="164" xfId="0" applyFont="1" applyNumberFormat="1"/>
    <xf borderId="5" fillId="2" fontId="23" numFmtId="164" xfId="0" applyBorder="1" applyFont="1" applyNumberFormat="1"/>
    <xf borderId="0" fillId="2" fontId="23" numFmtId="0" xfId="0" applyAlignment="1" applyFont="1">
      <alignment horizontal="right"/>
    </xf>
    <xf borderId="5" fillId="2" fontId="23" numFmtId="0" xfId="0" applyAlignment="1" applyBorder="1" applyFont="1">
      <alignment horizontal="right"/>
    </xf>
    <xf borderId="0" fillId="7" fontId="23" numFmtId="165" xfId="0" applyFont="1" applyNumberFormat="1"/>
    <xf borderId="5" fillId="7" fontId="23" numFmtId="165" xfId="0" applyBorder="1" applyFont="1" applyNumberFormat="1"/>
    <xf borderId="1" fillId="6" fontId="28" numFmtId="0" xfId="0" applyAlignment="1" applyBorder="1" applyFont="1">
      <alignment horizontal="center" vertical="center"/>
    </xf>
    <xf borderId="4" fillId="2" fontId="29" numFmtId="0" xfId="0" applyBorder="1" applyFont="1"/>
    <xf borderId="0" fillId="2" fontId="9" numFmtId="164" xfId="0" applyFont="1" applyNumberFormat="1"/>
    <xf borderId="5" fillId="2" fontId="9" numFmtId="164" xfId="0" applyBorder="1" applyFont="1" applyNumberFormat="1"/>
    <xf borderId="4" fillId="7" fontId="30" numFmtId="0" xfId="0" applyBorder="1" applyFont="1"/>
    <xf borderId="0" fillId="7" fontId="30" numFmtId="0" xfId="0" applyFont="1"/>
    <xf borderId="5" fillId="7" fontId="30" numFmtId="0" xfId="0" applyBorder="1" applyFont="1"/>
    <xf borderId="0" fillId="2" fontId="31" numFmtId="165" xfId="0" applyFont="1" applyNumberFormat="1"/>
    <xf borderId="5" fillId="2" fontId="31" numFmtId="165" xfId="0" applyBorder="1" applyFont="1" applyNumberFormat="1"/>
    <xf borderId="15" fillId="5" fontId="1" numFmtId="0" xfId="0" applyBorder="1" applyFont="1"/>
    <xf borderId="7" fillId="7" fontId="4" numFmtId="0" xfId="0" applyBorder="1" applyFont="1"/>
    <xf borderId="9" fillId="7" fontId="1" numFmtId="0" xfId="0" applyBorder="1" applyFont="1"/>
    <xf borderId="8" fillId="7" fontId="32" numFmtId="10" xfId="0" applyBorder="1" applyFont="1" applyNumberFormat="1"/>
    <xf borderId="10" fillId="6" fontId="28" numFmtId="0" xfId="0" applyAlignment="1" applyBorder="1" applyFont="1">
      <alignment horizontal="center"/>
    </xf>
    <xf borderId="5" fillId="2" fontId="13" numFmtId="0" xfId="0" applyAlignment="1" applyBorder="1" applyFont="1">
      <alignment horizontal="right"/>
    </xf>
    <xf borderId="4" fillId="7" fontId="13" numFmtId="0" xfId="0" applyBorder="1" applyFont="1"/>
    <xf borderId="0" fillId="7" fontId="13" numFmtId="0" xfId="0" applyAlignment="1" applyFont="1">
      <alignment horizontal="right"/>
    </xf>
    <xf borderId="5" fillId="7" fontId="13" numFmtId="0" xfId="0" applyAlignment="1" applyBorder="1" applyFont="1">
      <alignment horizontal="right"/>
    </xf>
    <xf borderId="4" fillId="2" fontId="2" numFmtId="0" xfId="0" applyBorder="1" applyFont="1"/>
    <xf borderId="0" fillId="2" fontId="2" numFmtId="164" xfId="0" applyAlignment="1" applyFont="1" applyNumberFormat="1">
      <alignment horizontal="right"/>
    </xf>
    <xf borderId="0" fillId="2" fontId="2" numFmtId="10" xfId="0" applyAlignment="1" applyFont="1" applyNumberFormat="1">
      <alignment horizontal="right"/>
    </xf>
    <xf borderId="5" fillId="2" fontId="2" numFmtId="10" xfId="0" applyBorder="1" applyFont="1" applyNumberFormat="1"/>
    <xf borderId="4" fillId="7" fontId="2" numFmtId="0" xfId="0" applyBorder="1" applyFont="1"/>
    <xf borderId="0" fillId="7" fontId="2" numFmtId="164" xfId="0" applyAlignment="1" applyFont="1" applyNumberFormat="1">
      <alignment horizontal="right"/>
    </xf>
    <xf borderId="0" fillId="7" fontId="2" numFmtId="10" xfId="0" applyAlignment="1" applyFont="1" applyNumberFormat="1">
      <alignment horizontal="right"/>
    </xf>
    <xf borderId="5" fillId="7" fontId="2" numFmtId="10" xfId="0" applyBorder="1" applyFont="1" applyNumberFormat="1"/>
    <xf borderId="0" fillId="7" fontId="2" numFmtId="10" xfId="0" applyFont="1" applyNumberFormat="1"/>
    <xf borderId="9" fillId="2" fontId="1" numFmtId="0" xfId="0" applyAlignment="1" applyBorder="1" applyFont="1">
      <alignment horizontal="right"/>
    </xf>
    <xf borderId="0" fillId="0" fontId="28" numFmtId="0" xfId="0" applyAlignment="1" applyFont="1">
      <alignment horizontal="center" vertical="center"/>
    </xf>
    <xf borderId="0" fillId="0" fontId="16" numFmtId="0" xfId="0" applyFont="1"/>
    <xf borderId="0" fillId="0" fontId="16" numFmtId="165" xfId="0" applyFont="1" applyNumberFormat="1"/>
    <xf borderId="0" fillId="0" fontId="33" numFmtId="0" xfId="0" applyFont="1"/>
    <xf borderId="0" fillId="0" fontId="33" numFmtId="0" xfId="0" applyAlignment="1" applyFont="1">
      <alignment horizontal="right"/>
    </xf>
    <xf borderId="0" fillId="0" fontId="33" numFmtId="164" xfId="0" applyFont="1" applyNumberFormat="1"/>
    <xf borderId="0" fillId="0" fontId="13" numFmtId="0" xfId="0" applyFont="1"/>
    <xf borderId="0" fillId="0" fontId="19" numFmtId="0" xfId="0" applyFont="1"/>
    <xf borderId="0" fillId="0" fontId="33" numFmtId="0" xfId="0" applyFont="1"/>
  </cellXfs>
  <cellStyles count="1">
    <cellStyle xfId="0" name="Normal" builtinId="0"/>
  </cellStyles>
  <dxfs count="4">
    <dxf>
      <font/>
      <fill>
        <patternFill patternType="none"/>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3F3F3"/>
          <bgColor rgb="FFF3F3F3"/>
        </patternFill>
      </fill>
      <border/>
    </dxf>
  </dxfs>
  <tableStyles count="2">
    <tableStyle count="3" pivot="0" name="Annual Data -style">
      <tableStyleElement dxfId="1" type="headerRow"/>
      <tableStyleElement dxfId="2" type="firstRowStripe"/>
      <tableStyleElement dxfId="3" type="secondRowStripe"/>
    </tableStyle>
    <tableStyle count="3" pivot="0" name="Ignore This-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cat>
            <c:strRef>
              <c:f>'Annual Data '!$C$26:$AF$26</c:f>
            </c:strRef>
          </c:cat>
          <c:val>
            <c:numRef>
              <c:f>'Annual Data '!$C$26:$AF$26</c:f>
              <c:numCache/>
            </c:numRef>
          </c:val>
        </c:ser>
        <c:axId val="1413451597"/>
        <c:axId val="320929132"/>
      </c:barChart>
      <c:catAx>
        <c:axId val="141345159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a:solidFill>
                  <a:srgbClr val="000000"/>
                </a:solidFill>
                <a:latin typeface="+mn-lt"/>
              </a:defRPr>
            </a:pPr>
          </a:p>
        </c:txPr>
        <c:crossAx val="320929132"/>
      </c:catAx>
      <c:valAx>
        <c:axId val="320929132"/>
        <c:scaling>
          <c:orientation val="minMax"/>
        </c:scaling>
        <c:delete val="0"/>
        <c:axPos val="l"/>
        <c:tickLblPos val="nextTo"/>
        <c:spPr>
          <a:ln>
            <a:noFill/>
          </a:ln>
        </c:spPr>
        <c:crossAx val="1413451597"/>
      </c:valAx>
    </c:plotArea>
    <c:legend>
      <c:legendPos val="r"/>
      <c:overlay val="0"/>
      <c:txPr>
        <a:bodyPr/>
        <a:lstStyle/>
        <a:p>
          <a:pPr lvl="0">
            <a:defRPr b="0" i="0">
              <a:solidFill>
                <a:srgbClr val="1A1A1A"/>
              </a:solidFill>
              <a:latin typeface="+mn-lt"/>
            </a:defRPr>
          </a:pPr>
        </a:p>
      </c:txPr>
    </c:legend>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areaChart>
        <c:ser>
          <c:idx val="0"/>
          <c:order val="0"/>
          <c:spPr>
            <a:solidFill>
              <a:srgbClr val="4285F4">
                <a:alpha val="30000"/>
              </a:srgbClr>
            </a:solidFill>
            <a:ln cmpd="sng">
              <a:solidFill>
                <a:srgbClr val="4285F4"/>
              </a:solidFill>
            </a:ln>
          </c:spPr>
          <c:cat>
            <c:strRef>
              <c:f>'Annual Data '!$C$36:$AF$36</c:f>
            </c:strRef>
          </c:cat>
          <c:val>
            <c:numRef>
              <c:f>'Annual Data '!$C$39:$AF$39</c:f>
              <c:numCache/>
            </c:numRef>
          </c:val>
        </c:ser>
        <c:ser>
          <c:idx val="1"/>
          <c:order val="1"/>
          <c:spPr>
            <a:solidFill>
              <a:srgbClr val="EA4335">
                <a:alpha val="30000"/>
              </a:srgbClr>
            </a:solidFill>
            <a:ln cmpd="sng">
              <a:solidFill>
                <a:srgbClr val="EA4335"/>
              </a:solidFill>
            </a:ln>
          </c:spPr>
          <c:cat>
            <c:strRef>
              <c:f>'Annual Data '!$C$36:$AF$36</c:f>
            </c:strRef>
          </c:cat>
          <c:val>
            <c:numRef>
              <c:f>'Annual Data '!$C$40:$AF$40</c:f>
              <c:numCache/>
            </c:numRef>
          </c:val>
        </c:ser>
        <c:axId val="1619770951"/>
        <c:axId val="1406864141"/>
      </c:areaChart>
      <c:catAx>
        <c:axId val="1619770951"/>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Years</a:t>
                </a:r>
              </a:p>
            </c:rich>
          </c:tx>
          <c:overlay val="0"/>
        </c:title>
        <c:numFmt formatCode="General" sourceLinked="1"/>
        <c:majorTickMark val="none"/>
        <c:minorTickMark val="none"/>
        <c:spPr>
          <a:ln>
            <a:noFill/>
          </a:ln>
        </c:spPr>
        <c:txPr>
          <a:bodyPr/>
          <a:lstStyle/>
          <a:p>
            <a:pPr lvl="0">
              <a:defRPr b="0" i="0">
                <a:solidFill>
                  <a:srgbClr val="000000"/>
                </a:solidFill>
                <a:latin typeface="+mn-lt"/>
              </a:defRPr>
            </a:pPr>
          </a:p>
        </c:txPr>
        <c:crossAx val="1406864141"/>
      </c:catAx>
      <c:valAx>
        <c:axId val="140686414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a:solidFill>
                  <a:srgbClr val="000000"/>
                </a:solidFill>
                <a:latin typeface="+mn-lt"/>
              </a:defRPr>
            </a:pPr>
          </a:p>
        </c:txPr>
        <c:crossAx val="1619770951"/>
      </c:valAx>
    </c:plotArea>
    <c:legend>
      <c:legendPos val="r"/>
      <c:overlay val="0"/>
      <c:txPr>
        <a:bodyPr/>
        <a:lstStyle/>
        <a:p>
          <a:pPr lvl="0">
            <a:defRPr b="0" i="0">
              <a:solidFill>
                <a:srgbClr val="1A1A1A"/>
              </a:solidFill>
              <a:latin typeface="+mn-lt"/>
            </a:defRPr>
          </a:pPr>
        </a:p>
      </c:txPr>
    </c:legend>
    <c:plotVisOnly val="1"/>
  </c:chart>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114300</xdr:colOff>
      <xdr:row>60</xdr:row>
      <xdr:rowOff>0</xdr:rowOff>
    </xdr:from>
    <xdr:ext cx="5381625" cy="2781300"/>
    <xdr:graphicFrame>
      <xdr:nvGraphicFramePr>
        <xdr:cNvPr id="1" name="Chart 1"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8</xdr:col>
      <xdr:colOff>133350</xdr:colOff>
      <xdr:row>79</xdr:row>
      <xdr:rowOff>0</xdr:rowOff>
    </xdr:from>
    <xdr:ext cx="5343525" cy="3181350"/>
    <xdr:graphicFrame>
      <xdr:nvGraphicFramePr>
        <xdr:cNvPr id="2" name="Chart 2" title="Chart"/>
        <xdr:cNvGraphicFramePr/>
      </xdr:nvGraphicFramePr>
      <xdr:xfrm>
        <a:off x="0" y="0"/>
        <a:ext cx="0" cy="0"/>
      </xdr:xfrm>
      <a:graphic>
        <a:graphicData uri="http://schemas.openxmlformats.org/drawingml/2006/chart">
          <c:chart r:id="rId2"/>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A1:AG248" displayName="Table_2" name="Table_2" id="1">
  <tableColumns count="33">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 name="Column20" id="20"/>
    <tableColumn name="Column21" id="21"/>
    <tableColumn name="Column22" id="22"/>
    <tableColumn name="Column23" id="23"/>
    <tableColumn name="Column24" id="24"/>
    <tableColumn name="Column25" id="25"/>
    <tableColumn name="Column26" id="26"/>
    <tableColumn name="Column27" id="27"/>
    <tableColumn name="Column28" id="28"/>
    <tableColumn name="Column29" id="29"/>
    <tableColumn name="Column30" id="30"/>
    <tableColumn name="Column31" id="31"/>
    <tableColumn name="Column32" id="32"/>
    <tableColumn name="Column33" id="33"/>
  </tableColumns>
  <tableStyleInfo name="Annual Data -style" showColumnStripes="0" showFirstColumn="1" showLastColumn="1" showRowStripes="1"/>
  <extLst>
    <ext uri="GoogleSheetsCustomDataVersion1">
      <go:sheetsCustomData xmlns:go="http://customooxmlschemas.google.com/" headerRowCount="1"/>
    </ext>
  </extLst>
</table>
</file>

<file path=xl/tables/table2.xml><?xml version="1.0" encoding="utf-8"?>
<table xmlns="http://schemas.openxmlformats.org/spreadsheetml/2006/main" headerRowCount="0" ref="A9:AM368" displayName="Table_1" name="Table_1" id="2">
  <tableColumns count="39">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 name="Column20" id="20"/>
    <tableColumn name="Column21" id="21"/>
    <tableColumn name="Column22" id="22"/>
    <tableColumn name="Column23" id="23"/>
    <tableColumn name="Column24" id="24"/>
    <tableColumn name="Column25" id="25"/>
    <tableColumn name="Column26" id="26"/>
    <tableColumn name="Column27" id="27"/>
    <tableColumn name="Column28" id="28"/>
    <tableColumn name="Column29" id="29"/>
    <tableColumn name="Column30" id="30"/>
    <tableColumn name="Column31" id="31"/>
    <tableColumn name="Column32" id="32"/>
    <tableColumn name="Column33" id="33"/>
    <tableColumn name="Column34" id="34"/>
    <tableColumn name="Column35" id="35"/>
    <tableColumn name="Column36" id="36"/>
    <tableColumn name="Column37" id="37"/>
    <tableColumn name="Column38" id="38"/>
    <tableColumn name="Column39" id="39"/>
  </tableColumns>
  <tableStyleInfo name="Ignore This-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6" width="12.63"/>
  </cols>
  <sheetData>
    <row r="1" ht="15.75" customHeight="1">
      <c r="A1" s="1" t="s">
        <v>0</v>
      </c>
    </row>
    <row r="2" ht="15.75" customHeight="1"/>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F32"/>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0"/>
  <cols>
    <col customWidth="1" min="1" max="1" width="3.63"/>
    <col customWidth="1" min="2" max="2" width="1.88"/>
    <col customWidth="1" min="3" max="3" width="3.63"/>
    <col customWidth="1" min="4" max="4" width="26.88"/>
    <col customWidth="1" min="5" max="5" width="9.25"/>
    <col customWidth="1" min="6" max="6" width="12.5"/>
    <col customWidth="1" min="7" max="7" width="1.25"/>
    <col customWidth="1" min="8" max="8" width="1.63"/>
    <col customWidth="1" min="9" max="9" width="1.88"/>
    <col customWidth="1" min="10" max="10" width="24.75"/>
    <col customWidth="1" min="11" max="11" width="3.5"/>
    <col customWidth="1" min="12" max="12" width="8.5"/>
    <col customWidth="1" min="13" max="13" width="1.25"/>
    <col customWidth="1" min="14" max="14" width="21.38"/>
    <col customWidth="1" min="15" max="15" width="0.88"/>
    <col customWidth="1" min="16" max="16" width="10.38"/>
    <col customWidth="1" min="17" max="17" width="3.38"/>
  </cols>
  <sheetData>
    <row r="1" ht="15.75" customHeight="1"/>
    <row r="2" ht="15.75" customHeight="1">
      <c r="E2" s="30"/>
      <c r="F2" s="30"/>
      <c r="G2" s="30"/>
      <c r="H2" s="30"/>
      <c r="I2" s="30"/>
      <c r="J2" s="30"/>
      <c r="K2" s="30"/>
      <c r="L2" s="30"/>
      <c r="M2" s="30"/>
    </row>
    <row r="3" ht="15.75" customHeight="1">
      <c r="E3" s="30"/>
      <c r="F3" s="30"/>
      <c r="G3" s="30"/>
      <c r="H3" s="30"/>
      <c r="I3" s="30"/>
      <c r="J3" s="30"/>
      <c r="K3" s="30"/>
      <c r="L3" s="30"/>
      <c r="M3" s="30"/>
    </row>
    <row r="4" ht="15.75" customHeight="1">
      <c r="E4" s="31" t="s">
        <v>22</v>
      </c>
    </row>
    <row r="5" ht="15.75" customHeight="1"/>
    <row r="6" ht="15.75" customHeight="1">
      <c r="E6" s="32"/>
    </row>
    <row r="7" ht="15.75" customHeight="1">
      <c r="E7" s="34" t="s">
        <v>23</v>
      </c>
    </row>
    <row r="8" ht="15.75" customHeight="1"/>
    <row r="9" ht="15.75" customHeight="1"/>
    <row r="10" ht="15.75" customHeight="1">
      <c r="B10" s="36"/>
      <c r="C10" s="37"/>
      <c r="D10" s="38" t="s">
        <v>24</v>
      </c>
      <c r="E10" s="6"/>
      <c r="F10" s="6"/>
      <c r="G10" s="39"/>
      <c r="I10" s="40" t="s">
        <v>25</v>
      </c>
      <c r="J10" s="6"/>
      <c r="K10" s="6"/>
      <c r="L10" s="6"/>
      <c r="M10" s="6"/>
      <c r="N10" s="6"/>
      <c r="O10" s="6"/>
      <c r="P10" s="6"/>
      <c r="Q10" s="7"/>
    </row>
    <row r="11" ht="5.25" customHeight="1">
      <c r="B11" s="9"/>
      <c r="D11" s="4"/>
      <c r="E11" s="4"/>
      <c r="F11" s="3"/>
      <c r="G11" s="11"/>
      <c r="I11" s="9"/>
      <c r="Q11" s="11"/>
    </row>
    <row r="12" ht="15.75" customHeight="1">
      <c r="B12" s="9"/>
      <c r="D12" s="4" t="s">
        <v>26</v>
      </c>
      <c r="E12" s="4"/>
      <c r="F12" s="43">
        <v>150000.0</v>
      </c>
      <c r="G12" s="11"/>
      <c r="I12" s="9"/>
      <c r="J12" s="4" t="s">
        <v>29</v>
      </c>
      <c r="L12" s="46"/>
      <c r="M12" s="47"/>
      <c r="N12" s="47"/>
      <c r="O12" s="47"/>
      <c r="P12" s="48"/>
      <c r="Q12" s="11"/>
    </row>
    <row r="13" ht="5.25" customHeight="1">
      <c r="B13" s="9"/>
      <c r="D13" s="4"/>
      <c r="E13" s="4"/>
      <c r="F13" s="4"/>
      <c r="G13" s="11"/>
      <c r="I13" s="9"/>
      <c r="Q13" s="11"/>
    </row>
    <row r="14" ht="15.75" customHeight="1">
      <c r="B14" s="9"/>
      <c r="D14" s="4" t="s">
        <v>30</v>
      </c>
      <c r="E14" s="4"/>
      <c r="F14" s="43">
        <v>5000.0</v>
      </c>
      <c r="G14" s="11"/>
      <c r="I14" s="49"/>
      <c r="J14" s="50" t="s">
        <v>31</v>
      </c>
      <c r="K14" s="50"/>
      <c r="L14" s="50"/>
      <c r="M14" s="50"/>
      <c r="N14" s="51"/>
      <c r="O14" s="52"/>
      <c r="P14" s="53">
        <v>200000.0</v>
      </c>
      <c r="Q14" s="51"/>
    </row>
    <row r="15" ht="5.25" customHeight="1">
      <c r="B15" s="9"/>
      <c r="D15" s="4"/>
      <c r="E15" s="4"/>
      <c r="F15" s="4"/>
      <c r="G15" s="11"/>
      <c r="I15" s="49"/>
      <c r="J15" s="50"/>
      <c r="K15" s="50"/>
      <c r="L15" s="50"/>
      <c r="M15" s="50"/>
      <c r="N15" s="50"/>
      <c r="O15" s="50"/>
      <c r="P15" s="50"/>
      <c r="Q15" s="51"/>
    </row>
    <row r="16" ht="15.75" customHeight="1">
      <c r="B16" s="9"/>
      <c r="D16" s="4" t="s">
        <v>32</v>
      </c>
      <c r="E16" s="4"/>
      <c r="F16" s="43">
        <v>2000.0</v>
      </c>
      <c r="G16" s="11"/>
      <c r="I16" s="20"/>
      <c r="J16" s="23"/>
      <c r="K16" s="23"/>
      <c r="L16" s="23"/>
      <c r="M16" s="23"/>
      <c r="N16" s="23"/>
      <c r="O16" s="23"/>
      <c r="P16" s="23"/>
      <c r="Q16" s="24"/>
    </row>
    <row r="17" ht="5.25" customHeight="1">
      <c r="B17" s="9"/>
      <c r="D17" s="4"/>
      <c r="E17" s="4"/>
      <c r="F17" s="4"/>
      <c r="G17" s="11"/>
    </row>
    <row r="18" ht="15.75" customHeight="1">
      <c r="B18" s="9"/>
      <c r="D18" s="4" t="s">
        <v>33</v>
      </c>
      <c r="E18" s="4"/>
      <c r="F18" s="43">
        <v>20000.0</v>
      </c>
      <c r="G18" s="11"/>
      <c r="I18" s="40" t="s">
        <v>34</v>
      </c>
      <c r="J18" s="6"/>
      <c r="K18" s="6"/>
      <c r="L18" s="6"/>
      <c r="M18" s="6"/>
      <c r="N18" s="6"/>
      <c r="O18" s="6"/>
      <c r="P18" s="6"/>
      <c r="Q18" s="7"/>
    </row>
    <row r="19" ht="5.25" customHeight="1">
      <c r="B19" s="9"/>
      <c r="D19" s="4"/>
      <c r="E19" s="4"/>
      <c r="F19" s="4"/>
      <c r="G19" s="11"/>
      <c r="I19" s="49"/>
      <c r="J19" s="50"/>
      <c r="K19" s="50"/>
      <c r="L19" s="54"/>
      <c r="M19" s="50"/>
      <c r="N19" s="50"/>
      <c r="O19" s="50"/>
      <c r="P19" s="50"/>
      <c r="Q19" s="51"/>
    </row>
    <row r="20" ht="15.75" customHeight="1">
      <c r="B20" s="9"/>
      <c r="D20" s="4" t="s">
        <v>35</v>
      </c>
      <c r="E20" s="4"/>
      <c r="F20" s="43">
        <v>3000.0</v>
      </c>
      <c r="G20" s="11"/>
      <c r="I20" s="49"/>
      <c r="J20" s="50" t="s">
        <v>36</v>
      </c>
      <c r="K20" s="51"/>
      <c r="L20" s="55">
        <v>2000.0</v>
      </c>
      <c r="M20" s="50"/>
      <c r="N20" s="57" t="s">
        <v>37</v>
      </c>
      <c r="O20" s="50"/>
      <c r="P20" s="50" t="s">
        <v>39</v>
      </c>
      <c r="Q20" s="51"/>
    </row>
    <row r="21" ht="4.5" customHeight="1">
      <c r="B21" s="9"/>
      <c r="G21" s="11"/>
      <c r="I21" s="49"/>
      <c r="J21" s="50"/>
      <c r="K21" s="50"/>
      <c r="L21" s="54"/>
      <c r="M21" s="58"/>
      <c r="N21" s="58"/>
      <c r="O21" s="50"/>
      <c r="P21" s="50"/>
      <c r="Q21" s="51"/>
    </row>
    <row r="22" ht="15.75" customHeight="1">
      <c r="B22" s="9"/>
      <c r="D22" s="59" t="s">
        <v>40</v>
      </c>
      <c r="F22" s="60">
        <f>F12+F14+F16+F18+F20</f>
        <v>180000</v>
      </c>
      <c r="G22" s="11"/>
      <c r="I22" s="49"/>
      <c r="J22" s="50" t="s">
        <v>41</v>
      </c>
      <c r="K22" s="51"/>
      <c r="L22" s="61">
        <v>0.0</v>
      </c>
      <c r="M22" s="62"/>
      <c r="N22" s="63" t="s">
        <v>42</v>
      </c>
      <c r="O22" s="50"/>
      <c r="P22" s="64">
        <f>L20+L22</f>
        <v>2000</v>
      </c>
      <c r="Q22" s="51"/>
    </row>
    <row r="23" ht="6.0" customHeight="1">
      <c r="A23" s="65"/>
      <c r="B23" s="66"/>
      <c r="C23" s="65"/>
      <c r="D23" s="65"/>
      <c r="E23" s="65"/>
      <c r="F23" s="65"/>
      <c r="G23" s="67"/>
      <c r="I23" s="68"/>
      <c r="J23" s="54"/>
      <c r="K23" s="54"/>
      <c r="L23" s="54"/>
      <c r="M23" s="54"/>
      <c r="N23" s="54"/>
      <c r="O23" s="54"/>
      <c r="P23" s="54"/>
      <c r="Q23" s="69"/>
    </row>
    <row r="24" ht="6.75" customHeight="1">
      <c r="B24" s="71"/>
      <c r="C24" s="71"/>
      <c r="D24" s="71"/>
      <c r="E24" s="71"/>
      <c r="F24" s="71"/>
      <c r="G24" s="71"/>
    </row>
    <row r="25" ht="15.75" customHeight="1">
      <c r="B25" s="36"/>
      <c r="C25" s="37"/>
      <c r="D25" s="38" t="s">
        <v>44</v>
      </c>
      <c r="E25" s="6"/>
      <c r="F25" s="6"/>
      <c r="G25" s="39"/>
      <c r="I25" s="72" t="s">
        <v>45</v>
      </c>
      <c r="J25" s="6"/>
      <c r="K25" s="6"/>
      <c r="L25" s="6"/>
      <c r="M25" s="6"/>
      <c r="N25" s="6"/>
      <c r="O25" s="6"/>
      <c r="P25" s="6"/>
      <c r="Q25" s="7"/>
    </row>
    <row r="26" ht="15.75" customHeight="1">
      <c r="B26" s="9"/>
      <c r="G26" s="11"/>
      <c r="I26" s="9"/>
      <c r="Q26" s="11"/>
    </row>
    <row r="27" ht="15.75" customHeight="1">
      <c r="B27" s="9"/>
      <c r="D27" s="4" t="s">
        <v>46</v>
      </c>
      <c r="E27" s="73" t="s">
        <v>47</v>
      </c>
      <c r="F27" s="48"/>
      <c r="G27" s="11"/>
      <c r="I27" s="9"/>
      <c r="J27" s="4" t="s">
        <v>48</v>
      </c>
      <c r="L27" s="76">
        <f>F40</f>
        <v>948.9523521</v>
      </c>
      <c r="M27" s="59"/>
      <c r="N27" s="4" t="s">
        <v>50</v>
      </c>
      <c r="P27" s="78">
        <v>0.05</v>
      </c>
      <c r="Q27" s="79">
        <f>P27*L20</f>
        <v>100</v>
      </c>
    </row>
    <row r="28" ht="6.0" customHeight="1">
      <c r="B28" s="9"/>
      <c r="D28" s="4"/>
      <c r="E28" s="4"/>
      <c r="F28" s="3"/>
      <c r="G28" s="11"/>
      <c r="I28" s="9"/>
      <c r="M28" s="3"/>
      <c r="Q28" s="11"/>
    </row>
    <row r="29" ht="15.75" customHeight="1">
      <c r="B29" s="9"/>
      <c r="D29" s="4" t="s">
        <v>51</v>
      </c>
      <c r="E29" s="4"/>
      <c r="F29" s="81">
        <v>0.2</v>
      </c>
      <c r="G29" s="11"/>
      <c r="I29" s="9"/>
      <c r="J29" s="4" t="s">
        <v>52</v>
      </c>
      <c r="L29" s="82">
        <v>100.0</v>
      </c>
      <c r="M29" s="10"/>
      <c r="N29" s="4" t="s">
        <v>53</v>
      </c>
      <c r="P29" s="82">
        <v>10.0</v>
      </c>
      <c r="Q29" s="11"/>
    </row>
    <row r="30" ht="6.0" customHeight="1">
      <c r="B30" s="9"/>
      <c r="D30" s="4"/>
      <c r="E30" s="4"/>
      <c r="F30" s="4"/>
      <c r="G30" s="11"/>
      <c r="I30" s="9"/>
      <c r="Q30" s="11"/>
    </row>
    <row r="31" ht="15.75" customHeight="1">
      <c r="B31" s="9"/>
      <c r="D31" s="59" t="s">
        <v>2</v>
      </c>
      <c r="F31" s="76">
        <f>F12*(1-F29)</f>
        <v>120000</v>
      </c>
      <c r="G31" s="11"/>
      <c r="I31" s="9"/>
      <c r="J31" s="4" t="s">
        <v>54</v>
      </c>
      <c r="K31" s="59"/>
      <c r="L31" s="82">
        <v>150.0</v>
      </c>
      <c r="M31" s="59"/>
      <c r="N31" s="4" t="s">
        <v>55</v>
      </c>
      <c r="O31" s="59"/>
      <c r="P31" s="83">
        <v>0.05</v>
      </c>
      <c r="Q31" s="79">
        <f>P31*L20</f>
        <v>100</v>
      </c>
    </row>
    <row r="32" ht="6.0" customHeight="1">
      <c r="B32" s="9"/>
      <c r="G32" s="11"/>
      <c r="I32" s="9"/>
      <c r="Q32" s="11"/>
    </row>
    <row r="33" ht="15.75" customHeight="1">
      <c r="B33" s="9"/>
      <c r="D33" s="4" t="s">
        <v>56</v>
      </c>
      <c r="E33" s="4"/>
      <c r="F33" s="81">
        <v>0.05</v>
      </c>
      <c r="G33" s="11"/>
      <c r="I33" s="9"/>
      <c r="J33" s="4" t="s">
        <v>57</v>
      </c>
      <c r="L33" s="82">
        <v>10.0</v>
      </c>
      <c r="M33" s="10"/>
      <c r="N33" s="4" t="s">
        <v>58</v>
      </c>
      <c r="P33" s="83">
        <v>0.1</v>
      </c>
      <c r="Q33" s="79">
        <f>L20*P33</f>
        <v>200</v>
      </c>
    </row>
    <row r="34" ht="6.0" customHeight="1">
      <c r="B34" s="9"/>
      <c r="D34" s="4"/>
      <c r="E34" s="4"/>
      <c r="F34" s="4"/>
      <c r="G34" s="11"/>
      <c r="I34" s="9"/>
      <c r="Q34" s="11"/>
    </row>
    <row r="35" ht="15.75" customHeight="1">
      <c r="B35" s="9"/>
      <c r="D35" s="4" t="s">
        <v>59</v>
      </c>
      <c r="E35" s="4"/>
      <c r="F35" s="84">
        <v>15.0</v>
      </c>
      <c r="G35" s="11"/>
      <c r="I35" s="9"/>
      <c r="J35" s="4" t="s">
        <v>60</v>
      </c>
      <c r="L35" s="82">
        <v>10.0</v>
      </c>
      <c r="M35" s="13"/>
      <c r="N35" s="4" t="s">
        <v>61</v>
      </c>
      <c r="P35" s="82">
        <v>10.0</v>
      </c>
      <c r="Q35" s="11"/>
    </row>
    <row r="36" ht="6.0" customHeight="1">
      <c r="B36" s="9"/>
      <c r="G36" s="11"/>
      <c r="I36" s="9"/>
      <c r="Q36" s="11"/>
    </row>
    <row r="37" ht="15.75" customHeight="1">
      <c r="B37" s="9"/>
      <c r="D37" s="4" t="s">
        <v>62</v>
      </c>
      <c r="F37" s="85" t="s">
        <v>39</v>
      </c>
      <c r="G37" s="11"/>
      <c r="I37" s="9"/>
      <c r="J37" s="4" t="s">
        <v>63</v>
      </c>
      <c r="L37" s="86" t="str">
        <f>'Ignore This'!L4</f>
        <v>$0</v>
      </c>
      <c r="M37" s="87"/>
      <c r="N37" s="4" t="s">
        <v>64</v>
      </c>
      <c r="P37" s="82">
        <v>10.0</v>
      </c>
      <c r="Q37" s="11"/>
    </row>
    <row r="38" ht="6.75" customHeight="1">
      <c r="B38" s="9"/>
      <c r="D38" s="59"/>
      <c r="F38" s="88"/>
      <c r="G38" s="11"/>
      <c r="I38" s="9"/>
      <c r="Q38" s="11"/>
    </row>
    <row r="39" ht="15.75" customHeight="1">
      <c r="B39" s="9"/>
      <c r="D39" s="59" t="s">
        <v>65</v>
      </c>
      <c r="F39" s="85">
        <f>F12*F29+F14+F16+F18+F20</f>
        <v>60000</v>
      </c>
      <c r="G39" s="11"/>
      <c r="I39" s="9"/>
      <c r="J39" s="4" t="s">
        <v>66</v>
      </c>
      <c r="L39" s="83">
        <v>0.1</v>
      </c>
      <c r="M39" s="89">
        <f>L39*L20</f>
        <v>200</v>
      </c>
      <c r="N39" s="4" t="s">
        <v>67</v>
      </c>
      <c r="P39" s="82">
        <v>10.0</v>
      </c>
      <c r="Q39" s="11"/>
    </row>
    <row r="40" ht="15.75" customHeight="1">
      <c r="B40" s="66"/>
      <c r="C40" s="65"/>
      <c r="D40" s="59" t="s">
        <v>68</v>
      </c>
      <c r="E40" s="4"/>
      <c r="F40" s="87">
        <f>PMT(F33/12,F35*12,-F31)</f>
        <v>948.9523521</v>
      </c>
      <c r="G40" s="67"/>
      <c r="I40" s="66"/>
      <c r="J40" s="65"/>
      <c r="K40" s="65"/>
      <c r="L40" s="88"/>
      <c r="M40" s="65"/>
      <c r="N40" s="65"/>
      <c r="O40" s="65"/>
      <c r="P40" s="65"/>
      <c r="Q40" s="67"/>
    </row>
    <row r="41" ht="15.75" customHeight="1">
      <c r="B41" s="9"/>
      <c r="D41" s="59"/>
      <c r="F41" s="88"/>
      <c r="G41" s="11"/>
      <c r="I41" s="9"/>
      <c r="N41" s="90"/>
      <c r="O41" s="91"/>
      <c r="P41" s="91"/>
      <c r="Q41" s="11"/>
    </row>
    <row r="42" ht="15.75" customHeight="1">
      <c r="B42" s="20"/>
      <c r="C42" s="23"/>
      <c r="D42" s="92"/>
      <c r="E42" s="23"/>
      <c r="F42" s="93"/>
      <c r="G42" s="24"/>
      <c r="I42" s="20"/>
      <c r="J42" s="23"/>
      <c r="K42" s="23"/>
      <c r="L42" s="23"/>
      <c r="M42" s="23"/>
      <c r="N42" s="23"/>
      <c r="O42" s="23"/>
      <c r="P42" s="23"/>
      <c r="Q42" s="24"/>
    </row>
    <row r="43" ht="15.75" customHeight="1">
      <c r="D43" s="94"/>
      <c r="F43" s="88"/>
    </row>
    <row r="44" ht="15.75" customHeight="1">
      <c r="B44" s="95" t="s">
        <v>69</v>
      </c>
      <c r="C44" s="6"/>
      <c r="D44" s="6"/>
      <c r="E44" s="6"/>
      <c r="F44" s="6"/>
      <c r="G44" s="7"/>
      <c r="H44" s="96"/>
      <c r="I44" s="95" t="s">
        <v>70</v>
      </c>
      <c r="J44" s="6"/>
      <c r="K44" s="6"/>
      <c r="L44" s="6"/>
      <c r="M44" s="6"/>
      <c r="N44" s="6"/>
      <c r="O44" s="6"/>
      <c r="P44" s="6"/>
      <c r="Q44" s="7"/>
    </row>
    <row r="45" ht="15.75" customHeight="1">
      <c r="B45" s="97"/>
      <c r="C45" s="98"/>
      <c r="D45" s="98"/>
      <c r="E45" s="98"/>
      <c r="F45" s="99"/>
      <c r="G45" s="100"/>
      <c r="I45" s="101"/>
      <c r="J45" s="102"/>
      <c r="K45" s="102"/>
      <c r="L45" s="102"/>
      <c r="M45" s="102"/>
      <c r="N45" s="102"/>
      <c r="O45" s="102"/>
      <c r="P45" s="102"/>
      <c r="Q45" s="103"/>
    </row>
    <row r="46" ht="18.75" customHeight="1">
      <c r="B46" s="97"/>
      <c r="C46" s="98"/>
      <c r="D46" s="104" t="s">
        <v>42</v>
      </c>
      <c r="E46" s="98"/>
      <c r="F46" s="105">
        <f>E65</f>
        <v>1900</v>
      </c>
      <c r="G46" s="100"/>
      <c r="I46" s="101"/>
      <c r="J46" s="102" t="s">
        <v>71</v>
      </c>
      <c r="K46" s="102"/>
      <c r="L46" s="81">
        <v>0.03</v>
      </c>
      <c r="M46" s="102"/>
      <c r="N46" s="4" t="s">
        <v>72</v>
      </c>
      <c r="P46" s="81">
        <v>0.05</v>
      </c>
      <c r="Q46" s="103"/>
    </row>
    <row r="47" ht="3.0" customHeight="1">
      <c r="B47" s="97"/>
      <c r="C47" s="98"/>
      <c r="D47" s="106"/>
      <c r="E47" s="98"/>
      <c r="F47" s="99"/>
      <c r="G47" s="100"/>
      <c r="I47" s="101"/>
      <c r="J47" s="102"/>
      <c r="K47" s="102"/>
      <c r="L47" s="102"/>
      <c r="M47" s="102"/>
      <c r="N47" s="102"/>
      <c r="O47" s="102"/>
      <c r="P47" s="102"/>
      <c r="Q47" s="103"/>
    </row>
    <row r="48" ht="15.75" customHeight="1">
      <c r="B48" s="97"/>
      <c r="C48" s="98"/>
      <c r="D48" s="104" t="s">
        <v>73</v>
      </c>
      <c r="E48" s="98"/>
      <c r="F48" s="107">
        <f>E80</f>
        <v>1733.952352</v>
      </c>
      <c r="G48" s="100"/>
      <c r="I48" s="101"/>
      <c r="J48" s="102" t="s">
        <v>74</v>
      </c>
      <c r="K48" s="102"/>
      <c r="L48" s="81">
        <v>0.03</v>
      </c>
      <c r="M48" s="102"/>
      <c r="N48" s="102" t="s">
        <v>75</v>
      </c>
      <c r="O48" s="102"/>
      <c r="P48" s="81">
        <v>0.06</v>
      </c>
      <c r="Q48" s="103"/>
    </row>
    <row r="49" ht="3.75" customHeight="1">
      <c r="B49" s="97"/>
      <c r="C49" s="98"/>
      <c r="D49" s="98"/>
      <c r="E49" s="98"/>
      <c r="F49" s="99"/>
      <c r="G49" s="100"/>
      <c r="I49" s="101"/>
      <c r="J49" s="102"/>
      <c r="K49" s="102"/>
      <c r="L49" s="108">
        <f>H13*(1+'Enter Data Here'!$L$48)</f>
        <v>0</v>
      </c>
      <c r="M49" s="102"/>
      <c r="N49" s="102"/>
      <c r="O49" s="102"/>
      <c r="P49" s="102"/>
      <c r="Q49" s="103"/>
    </row>
    <row r="50" ht="15.75" customHeight="1">
      <c r="B50" s="97"/>
      <c r="C50" s="98"/>
      <c r="D50" s="104" t="s">
        <v>76</v>
      </c>
      <c r="E50" s="98"/>
      <c r="F50" s="105">
        <f>E82</f>
        <v>166.0476479</v>
      </c>
      <c r="G50" s="100"/>
      <c r="I50" s="101"/>
      <c r="J50" s="102" t="s">
        <v>77</v>
      </c>
      <c r="K50" s="102"/>
      <c r="L50" s="81">
        <v>0.03</v>
      </c>
      <c r="M50" s="102"/>
      <c r="N50" s="102"/>
      <c r="O50" s="102"/>
      <c r="P50" s="102"/>
      <c r="Q50" s="103"/>
    </row>
    <row r="51" ht="5.25" customHeight="1">
      <c r="B51" s="97"/>
      <c r="C51" s="98"/>
      <c r="D51" s="98"/>
      <c r="E51" s="98"/>
      <c r="F51" s="99"/>
      <c r="G51" s="100"/>
      <c r="I51" s="101"/>
      <c r="M51" s="102"/>
      <c r="N51" s="102"/>
      <c r="O51" s="102"/>
      <c r="P51" s="102"/>
      <c r="Q51" s="103"/>
    </row>
    <row r="52" ht="15.75" customHeight="1">
      <c r="B52" s="97"/>
      <c r="C52" s="98"/>
      <c r="D52" s="104" t="s">
        <v>78</v>
      </c>
      <c r="E52" s="98"/>
      <c r="F52" s="105">
        <f>F82</f>
        <v>1992.571775</v>
      </c>
      <c r="G52" s="100"/>
      <c r="I52" s="101"/>
      <c r="M52" s="102"/>
      <c r="N52" s="102"/>
      <c r="O52" s="102"/>
      <c r="P52" s="102"/>
      <c r="Q52" s="103"/>
    </row>
    <row r="53" ht="5.25" customHeight="1">
      <c r="B53" s="97"/>
      <c r="C53" s="98"/>
      <c r="D53" s="104"/>
      <c r="E53" s="98"/>
      <c r="F53" s="109"/>
      <c r="G53" s="100"/>
      <c r="I53" s="101"/>
      <c r="J53" s="110"/>
      <c r="K53" s="102"/>
      <c r="L53" s="102"/>
      <c r="M53" s="102"/>
      <c r="N53" s="102"/>
      <c r="O53" s="102"/>
      <c r="P53" s="102"/>
      <c r="Q53" s="103"/>
    </row>
    <row r="54" ht="15.75" customHeight="1">
      <c r="B54" s="97"/>
      <c r="C54" s="98"/>
      <c r="D54" s="104" t="s">
        <v>79</v>
      </c>
      <c r="E54" s="98"/>
      <c r="F54" s="109">
        <f>F83</f>
        <v>0.03320952958</v>
      </c>
      <c r="G54" s="100"/>
      <c r="I54" s="101"/>
      <c r="K54" s="102"/>
      <c r="L54" s="102"/>
      <c r="M54" s="102"/>
      <c r="N54" s="110" t="s">
        <v>80</v>
      </c>
      <c r="O54" s="102"/>
      <c r="P54" s="102"/>
      <c r="Q54" s="103"/>
    </row>
    <row r="55" ht="15.75" customHeight="1">
      <c r="B55" s="111"/>
      <c r="C55" s="112"/>
      <c r="D55" s="112"/>
      <c r="E55" s="112"/>
      <c r="F55" s="113"/>
      <c r="G55" s="114"/>
      <c r="I55" s="115"/>
      <c r="J55" s="116"/>
      <c r="K55" s="116"/>
      <c r="L55" s="116"/>
      <c r="M55" s="116"/>
      <c r="N55" s="116"/>
      <c r="O55" s="116"/>
      <c r="P55" s="116"/>
      <c r="Q55" s="117"/>
    </row>
    <row r="56" ht="15.75" customHeight="1"/>
    <row r="57" ht="15.75" customHeight="1">
      <c r="B57" s="118"/>
    </row>
    <row r="58" ht="15.75" customHeight="1"/>
    <row r="59" ht="15.75" customHeight="1">
      <c r="C59" s="119"/>
      <c r="D59" s="120" t="s">
        <v>81</v>
      </c>
      <c r="E59" s="47"/>
      <c r="F59" s="48"/>
      <c r="J59" s="121" t="s">
        <v>82</v>
      </c>
      <c r="K59" s="6"/>
      <c r="L59" s="6"/>
      <c r="M59" s="6"/>
      <c r="N59" s="6"/>
      <c r="O59" s="6"/>
      <c r="P59" s="7"/>
    </row>
    <row r="60" ht="15.75" customHeight="1">
      <c r="C60" s="122"/>
      <c r="D60" s="123"/>
      <c r="E60" s="124"/>
      <c r="F60" s="125"/>
      <c r="J60" s="126"/>
      <c r="K60" s="127"/>
      <c r="L60" s="127"/>
      <c r="M60" s="127"/>
      <c r="N60" s="127"/>
      <c r="O60" s="127"/>
      <c r="P60" s="128"/>
    </row>
    <row r="61" ht="15.75" customHeight="1">
      <c r="C61" s="122"/>
      <c r="D61" s="129"/>
      <c r="E61" s="130" t="s">
        <v>83</v>
      </c>
      <c r="F61" s="131" t="s">
        <v>84</v>
      </c>
    </row>
    <row r="62" ht="15.75" customHeight="1">
      <c r="C62" s="122"/>
      <c r="D62" s="132" t="s">
        <v>85</v>
      </c>
      <c r="E62" s="133">
        <f>L20</f>
        <v>2000</v>
      </c>
      <c r="F62" s="134">
        <f t="shared" ref="F62:F64" si="1">E62*12</f>
        <v>24000</v>
      </c>
    </row>
    <row r="63" ht="15.75" customHeight="1">
      <c r="C63" s="122"/>
      <c r="D63" s="135" t="s">
        <v>86</v>
      </c>
      <c r="E63" s="136">
        <f>L22</f>
        <v>0</v>
      </c>
      <c r="F63" s="137">
        <f t="shared" si="1"/>
        <v>0</v>
      </c>
    </row>
    <row r="64" ht="15.75" customHeight="1">
      <c r="C64" s="122"/>
      <c r="D64" s="138" t="s">
        <v>87</v>
      </c>
      <c r="E64" s="139">
        <f>-P31*(L20+L22)</f>
        <v>-100</v>
      </c>
      <c r="F64" s="140">
        <f t="shared" si="1"/>
        <v>-1200</v>
      </c>
    </row>
    <row r="65" ht="15.75" customHeight="1">
      <c r="C65" s="122"/>
      <c r="D65" s="141" t="s">
        <v>88</v>
      </c>
      <c r="E65" s="142">
        <f t="shared" ref="E65:F65" si="2">sum(E62:E64)</f>
        <v>1900</v>
      </c>
      <c r="F65" s="143">
        <f t="shared" si="2"/>
        <v>22800</v>
      </c>
    </row>
    <row r="66" ht="15.75" customHeight="1">
      <c r="C66" s="122"/>
      <c r="D66" s="144"/>
      <c r="E66" s="124"/>
      <c r="F66" s="125"/>
    </row>
    <row r="67" ht="15.75" customHeight="1">
      <c r="C67" s="122"/>
      <c r="D67" s="135" t="s">
        <v>89</v>
      </c>
      <c r="E67" s="136">
        <f>L27</f>
        <v>948.9523521</v>
      </c>
      <c r="F67" s="137">
        <f t="shared" ref="F67:F80" si="3">E67*12</f>
        <v>11387.42823</v>
      </c>
    </row>
    <row r="68" ht="13.5" customHeight="1">
      <c r="C68" s="122"/>
      <c r="D68" s="132" t="s">
        <v>90</v>
      </c>
      <c r="E68" s="145">
        <f>L29</f>
        <v>100</v>
      </c>
      <c r="F68" s="146">
        <f t="shared" si="3"/>
        <v>1200</v>
      </c>
    </row>
    <row r="69" ht="13.5" customHeight="1">
      <c r="C69" s="122"/>
      <c r="D69" s="135" t="s">
        <v>91</v>
      </c>
      <c r="E69" s="136">
        <f>L31</f>
        <v>150</v>
      </c>
      <c r="F69" s="137">
        <f t="shared" si="3"/>
        <v>1800</v>
      </c>
    </row>
    <row r="70" ht="13.5" customHeight="1">
      <c r="C70" s="122"/>
      <c r="D70" s="132" t="s">
        <v>92</v>
      </c>
      <c r="E70" s="145">
        <f>L33</f>
        <v>10</v>
      </c>
      <c r="F70" s="146">
        <f t="shared" si="3"/>
        <v>120</v>
      </c>
    </row>
    <row r="71" ht="13.5" customHeight="1">
      <c r="C71" s="122"/>
      <c r="D71" s="135" t="s">
        <v>93</v>
      </c>
      <c r="E71" s="136">
        <f>L35</f>
        <v>10</v>
      </c>
      <c r="F71" s="137">
        <f t="shared" si="3"/>
        <v>120</v>
      </c>
    </row>
    <row r="72" ht="13.5" customHeight="1">
      <c r="C72" s="122"/>
      <c r="D72" s="132" t="s">
        <v>94</v>
      </c>
      <c r="E72" s="147" t="str">
        <f>L37</f>
        <v>$0</v>
      </c>
      <c r="F72" s="148" t="str">
        <f t="shared" si="3"/>
        <v>#VALUE!</v>
      </c>
    </row>
    <row r="73" ht="13.5" customHeight="1">
      <c r="C73" s="122"/>
      <c r="D73" s="135" t="s">
        <v>95</v>
      </c>
      <c r="E73" s="149">
        <f>E65*L39</f>
        <v>190</v>
      </c>
      <c r="F73" s="150">
        <f t="shared" si="3"/>
        <v>2280</v>
      </c>
    </row>
    <row r="74" ht="13.5" customHeight="1">
      <c r="C74" s="122"/>
      <c r="D74" s="132" t="s">
        <v>96</v>
      </c>
      <c r="E74" s="133">
        <f>P27*E65</f>
        <v>95</v>
      </c>
      <c r="F74" s="134">
        <f t="shared" si="3"/>
        <v>1140</v>
      </c>
    </row>
    <row r="75" ht="13.5" customHeight="1">
      <c r="B75" s="102"/>
      <c r="C75" s="122"/>
      <c r="D75" s="135" t="s">
        <v>97</v>
      </c>
      <c r="E75" s="136">
        <f>P29</f>
        <v>10</v>
      </c>
      <c r="F75" s="137">
        <f t="shared" si="3"/>
        <v>120</v>
      </c>
      <c r="G75" s="102"/>
      <c r="H75" s="102"/>
      <c r="I75" s="102"/>
      <c r="O75" s="102"/>
      <c r="P75" s="102"/>
      <c r="Q75" s="102"/>
    </row>
    <row r="76" ht="13.5" customHeight="1">
      <c r="B76" s="102"/>
      <c r="C76" s="122"/>
      <c r="D76" s="132" t="s">
        <v>98</v>
      </c>
      <c r="E76" s="133">
        <f>P33*E65</f>
        <v>190</v>
      </c>
      <c r="F76" s="134">
        <f t="shared" si="3"/>
        <v>2280</v>
      </c>
      <c r="G76" s="102"/>
      <c r="H76" s="102"/>
      <c r="I76" s="102"/>
      <c r="O76" s="102"/>
      <c r="P76" s="102"/>
      <c r="Q76" s="102"/>
    </row>
    <row r="77" ht="13.5" customHeight="1">
      <c r="B77" s="102"/>
      <c r="C77" s="122"/>
      <c r="D77" s="135" t="s">
        <v>99</v>
      </c>
      <c r="E77" s="136">
        <f>P35</f>
        <v>10</v>
      </c>
      <c r="F77" s="137">
        <f t="shared" si="3"/>
        <v>120</v>
      </c>
      <c r="G77" s="102"/>
      <c r="H77" s="102"/>
      <c r="I77" s="102"/>
      <c r="J77" s="102"/>
      <c r="K77" s="102"/>
      <c r="L77" s="102"/>
      <c r="M77" s="102"/>
      <c r="N77" s="102"/>
      <c r="O77" s="102"/>
      <c r="P77" s="102"/>
      <c r="Q77" s="102"/>
    </row>
    <row r="78" ht="13.5" customHeight="1">
      <c r="B78" s="102"/>
      <c r="C78" s="122"/>
      <c r="D78" s="132" t="s">
        <v>100</v>
      </c>
      <c r="E78" s="145">
        <f>P37</f>
        <v>10</v>
      </c>
      <c r="F78" s="146">
        <f t="shared" si="3"/>
        <v>120</v>
      </c>
      <c r="G78" s="102"/>
      <c r="H78" s="102"/>
      <c r="I78" s="102"/>
      <c r="J78" s="151" t="s">
        <v>101</v>
      </c>
      <c r="K78" s="6"/>
      <c r="L78" s="6"/>
      <c r="M78" s="6"/>
      <c r="N78" s="6"/>
      <c r="O78" s="6"/>
      <c r="P78" s="7"/>
      <c r="Q78" s="102"/>
    </row>
    <row r="79" ht="13.5" customHeight="1">
      <c r="B79" s="102"/>
      <c r="C79" s="122"/>
      <c r="D79" s="135" t="s">
        <v>102</v>
      </c>
      <c r="E79" s="136">
        <f>P39</f>
        <v>10</v>
      </c>
      <c r="F79" s="137">
        <f t="shared" si="3"/>
        <v>120</v>
      </c>
      <c r="G79" s="102"/>
      <c r="H79" s="102"/>
      <c r="I79" s="102"/>
      <c r="J79" s="126"/>
      <c r="K79" s="127"/>
      <c r="L79" s="127"/>
      <c r="M79" s="127"/>
      <c r="N79" s="127"/>
      <c r="O79" s="127"/>
      <c r="P79" s="128"/>
      <c r="Q79" s="102"/>
    </row>
    <row r="80" ht="13.5" customHeight="1">
      <c r="B80" s="102"/>
      <c r="C80" s="122"/>
      <c r="D80" s="152" t="s">
        <v>103</v>
      </c>
      <c r="E80" s="153">
        <f>sum(E67:E79)</f>
        <v>1733.952352</v>
      </c>
      <c r="F80" s="154">
        <f t="shared" si="3"/>
        <v>20807.42823</v>
      </c>
      <c r="G80" s="102"/>
      <c r="H80" s="102"/>
      <c r="I80" s="102"/>
      <c r="J80" s="102"/>
      <c r="K80" s="102"/>
      <c r="L80" s="102"/>
      <c r="M80" s="102"/>
      <c r="N80" s="102"/>
      <c r="O80" s="102"/>
      <c r="P80" s="102"/>
      <c r="Q80" s="102"/>
    </row>
    <row r="81" ht="15.75" customHeight="1">
      <c r="B81" s="102"/>
      <c r="C81" s="122"/>
      <c r="D81" s="155"/>
      <c r="E81" s="156"/>
      <c r="F81" s="157"/>
      <c r="G81" s="102"/>
      <c r="H81" s="102"/>
      <c r="I81" s="102"/>
      <c r="J81" s="102"/>
      <c r="K81" s="102"/>
      <c r="L81" s="102"/>
      <c r="M81" s="102"/>
      <c r="N81" s="102"/>
      <c r="O81" s="102"/>
      <c r="P81" s="102"/>
      <c r="Q81" s="102"/>
    </row>
    <row r="82" ht="15.75" customHeight="1">
      <c r="B82" s="102"/>
      <c r="C82" s="122"/>
      <c r="D82" s="152" t="s">
        <v>104</v>
      </c>
      <c r="E82" s="158">
        <f>E65-E80</f>
        <v>166.0476479</v>
      </c>
      <c r="F82" s="159">
        <f>E82*12</f>
        <v>1992.571775</v>
      </c>
      <c r="G82" s="102"/>
      <c r="H82" s="102"/>
      <c r="I82" s="102"/>
      <c r="J82" s="108"/>
      <c r="K82" s="102"/>
      <c r="L82" s="102"/>
      <c r="M82" s="102"/>
      <c r="N82" s="102"/>
      <c r="O82" s="102"/>
      <c r="P82" s="102"/>
      <c r="Q82" s="102"/>
    </row>
    <row r="83" ht="15.75" customHeight="1">
      <c r="B83" s="102"/>
      <c r="C83" s="160"/>
      <c r="D83" s="161" t="s">
        <v>105</v>
      </c>
      <c r="E83" s="162"/>
      <c r="F83" s="163">
        <f>F82/F39</f>
        <v>0.03320952958</v>
      </c>
      <c r="G83" s="102"/>
      <c r="H83" s="102"/>
      <c r="I83" s="102"/>
      <c r="K83" s="102"/>
      <c r="L83" s="102"/>
      <c r="M83" s="102"/>
      <c r="N83" s="102"/>
      <c r="O83" s="102"/>
      <c r="P83" s="102"/>
      <c r="Q83" s="102"/>
    </row>
    <row r="84" ht="15.75" customHeight="1">
      <c r="B84" s="102"/>
      <c r="G84" s="102"/>
      <c r="H84" s="102"/>
      <c r="I84" s="102"/>
      <c r="J84" s="102"/>
      <c r="K84" s="102"/>
      <c r="L84" s="102"/>
      <c r="M84" s="102"/>
      <c r="N84" s="102"/>
      <c r="O84" s="102"/>
      <c r="P84" s="102"/>
      <c r="Q84" s="102"/>
    </row>
    <row r="85" ht="15.75" customHeight="1">
      <c r="B85" s="102"/>
      <c r="C85" s="102"/>
      <c r="D85" s="116"/>
      <c r="E85" s="116"/>
      <c r="F85" s="116"/>
      <c r="G85" s="102"/>
      <c r="H85" s="102"/>
      <c r="I85" s="102"/>
      <c r="J85" s="102"/>
      <c r="K85" s="102"/>
      <c r="L85" s="102"/>
      <c r="M85" s="102"/>
      <c r="N85" s="102"/>
      <c r="O85" s="102"/>
      <c r="P85" s="102"/>
      <c r="Q85" s="102"/>
    </row>
    <row r="86" ht="15.75" customHeight="1">
      <c r="B86" s="102"/>
      <c r="C86" s="164" t="s">
        <v>106</v>
      </c>
      <c r="D86" s="47"/>
      <c r="E86" s="47"/>
      <c r="F86" s="48"/>
      <c r="G86" s="102"/>
      <c r="H86" s="102"/>
      <c r="I86" s="102"/>
      <c r="J86" s="102"/>
      <c r="K86" s="102"/>
      <c r="L86" s="102"/>
      <c r="M86" s="102"/>
      <c r="N86" s="102"/>
      <c r="O86" s="102"/>
      <c r="P86" s="102"/>
      <c r="Q86" s="102"/>
    </row>
    <row r="87" ht="15.75" customHeight="1">
      <c r="B87" s="102"/>
      <c r="C87" s="101"/>
      <c r="D87" s="102"/>
      <c r="E87" s="102"/>
      <c r="F87" s="165"/>
      <c r="G87" s="102"/>
      <c r="H87" s="102"/>
      <c r="I87" s="102"/>
      <c r="J87" s="102"/>
      <c r="K87" s="102"/>
      <c r="L87" s="102"/>
      <c r="M87" s="102"/>
      <c r="N87" s="102"/>
      <c r="O87" s="102"/>
      <c r="P87" s="102"/>
      <c r="Q87" s="102"/>
    </row>
    <row r="88" ht="15.75" customHeight="1">
      <c r="B88" s="102"/>
      <c r="C88" s="166" t="s">
        <v>107</v>
      </c>
      <c r="D88" s="167" t="s">
        <v>108</v>
      </c>
      <c r="E88" s="167" t="s">
        <v>109</v>
      </c>
      <c r="F88" s="168" t="s">
        <v>110</v>
      </c>
      <c r="G88" s="102"/>
      <c r="H88" s="102"/>
      <c r="I88" s="102"/>
      <c r="J88" s="102"/>
      <c r="K88" s="102"/>
      <c r="L88" s="102"/>
      <c r="M88" s="102"/>
      <c r="N88" s="102"/>
      <c r="O88" s="102"/>
      <c r="P88" s="102"/>
      <c r="Q88" s="102"/>
    </row>
    <row r="89" ht="15.75" customHeight="1">
      <c r="B89" s="102"/>
      <c r="C89" s="169">
        <v>5.0</v>
      </c>
      <c r="D89" s="170" t="str">
        <f>'Annual Data '!G46+'Annual Data '!G42</f>
        <v>#VALUE!</v>
      </c>
      <c r="E89" s="171" t="str">
        <f>'Annual Data '!G47</f>
        <v>#VALUE!</v>
      </c>
      <c r="F89" s="172" t="str">
        <f>'Annual Data '!G48</f>
        <v>#VALUE!</v>
      </c>
      <c r="G89" s="102"/>
      <c r="H89" s="102"/>
      <c r="I89" s="102"/>
      <c r="J89" s="108"/>
      <c r="K89" s="102"/>
      <c r="L89" s="102"/>
      <c r="M89" s="102"/>
      <c r="N89" s="102"/>
      <c r="O89" s="102"/>
      <c r="P89" s="102"/>
      <c r="Q89" s="102"/>
    </row>
    <row r="90" ht="15.75" customHeight="1">
      <c r="B90" s="102"/>
      <c r="C90" s="173">
        <v>10.0</v>
      </c>
      <c r="D90" s="174" t="str">
        <f>'Annual Data '!L46+'Annual Data '!L42</f>
        <v>#VALUE!</v>
      </c>
      <c r="E90" s="175" t="str">
        <f>'Annual Data '!L47</f>
        <v>#VALUE!</v>
      </c>
      <c r="F90" s="176" t="str">
        <f>'Annual Data '!L48</f>
        <v>#VALUE!</v>
      </c>
      <c r="G90" s="102"/>
      <c r="H90" s="102"/>
      <c r="I90" s="102"/>
      <c r="J90" s="102"/>
      <c r="K90" s="102"/>
      <c r="L90" s="102"/>
      <c r="M90" s="102"/>
      <c r="N90" s="102"/>
      <c r="O90" s="102"/>
      <c r="P90" s="102"/>
      <c r="Q90" s="102"/>
    </row>
    <row r="91" ht="15.75" customHeight="1">
      <c r="B91" s="102"/>
      <c r="C91" s="169">
        <v>15.0</v>
      </c>
      <c r="D91" s="170" t="str">
        <f>'Annual Data '!Q46+'Annual Data '!Q42</f>
        <v>#VALUE!</v>
      </c>
      <c r="E91" s="171" t="str">
        <f>'Annual Data '!Q47</f>
        <v>#VALUE!</v>
      </c>
      <c r="F91" s="172" t="str">
        <f>'Annual Data '!Q48</f>
        <v>#VALUE!</v>
      </c>
      <c r="G91" s="102"/>
      <c r="H91" s="102"/>
      <c r="I91" s="102"/>
      <c r="J91" s="102"/>
      <c r="K91" s="102"/>
      <c r="L91" s="102"/>
      <c r="M91" s="102"/>
      <c r="N91" s="102"/>
      <c r="O91" s="102"/>
      <c r="P91" s="102"/>
      <c r="Q91" s="102"/>
    </row>
    <row r="92" ht="15.75" customHeight="1">
      <c r="B92" s="102"/>
      <c r="C92" s="173">
        <v>20.0</v>
      </c>
      <c r="D92" s="174" t="str">
        <f>'Annual Data '!V46+'Annual Data '!V42</f>
        <v>#VALUE!</v>
      </c>
      <c r="E92" s="175" t="str">
        <f>'Annual Data '!V47</f>
        <v>#VALUE!</v>
      </c>
      <c r="F92" s="176" t="str">
        <f>'Annual Data '!V48</f>
        <v>#VALUE!</v>
      </c>
      <c r="G92" s="102"/>
      <c r="H92" s="102"/>
      <c r="I92" s="102"/>
      <c r="J92" s="102"/>
      <c r="K92" s="102"/>
      <c r="L92" s="102"/>
      <c r="M92" s="102"/>
      <c r="N92" s="102"/>
      <c r="O92" s="102"/>
      <c r="P92" s="102"/>
      <c r="Q92" s="102"/>
    </row>
    <row r="93" ht="15.75" customHeight="1">
      <c r="B93" s="102"/>
      <c r="C93" s="169">
        <v>25.0</v>
      </c>
      <c r="D93" s="170" t="str">
        <f>'Annual Data '!AA46+'Annual Data '!AA42</f>
        <v>#VALUE!</v>
      </c>
      <c r="E93" s="171" t="str">
        <f>'Annual Data '!AA47</f>
        <v>#VALUE!</v>
      </c>
      <c r="F93" s="172" t="str">
        <f>'Annual Data '!AA48</f>
        <v>#VALUE!</v>
      </c>
      <c r="G93" s="102"/>
      <c r="H93" s="102"/>
      <c r="I93" s="102"/>
      <c r="J93" s="102"/>
      <c r="K93" s="102"/>
      <c r="L93" s="102"/>
      <c r="M93" s="102"/>
      <c r="N93" s="102"/>
      <c r="O93" s="102"/>
      <c r="P93" s="102"/>
      <c r="Q93" s="102"/>
    </row>
    <row r="94" ht="15.75" customHeight="1">
      <c r="B94" s="102"/>
      <c r="C94" s="173">
        <v>30.0</v>
      </c>
      <c r="D94" s="174" t="str">
        <f>'Annual Data '!AF46+'Annual Data '!AF42</f>
        <v>#VALUE!</v>
      </c>
      <c r="E94" s="177" t="str">
        <f>'Annual Data '!AF47</f>
        <v>#VALUE!</v>
      </c>
      <c r="F94" s="176" t="str">
        <f>'Annual Data '!AF48</f>
        <v>#VALUE!</v>
      </c>
      <c r="G94" s="102"/>
      <c r="H94" s="102"/>
      <c r="I94" s="102"/>
      <c r="J94" s="102"/>
      <c r="K94" s="102"/>
      <c r="L94" s="102"/>
      <c r="M94" s="102"/>
      <c r="N94" s="102"/>
      <c r="O94" s="102"/>
      <c r="P94" s="102"/>
      <c r="Q94" s="102"/>
    </row>
    <row r="95" ht="15.75" customHeight="1">
      <c r="B95" s="102"/>
      <c r="C95" s="115"/>
      <c r="D95" s="178"/>
      <c r="E95" s="127"/>
      <c r="F95" s="117"/>
      <c r="G95" s="102"/>
      <c r="H95" s="102"/>
      <c r="I95" s="102"/>
      <c r="J95" s="108">
        <f>I11*(1+$H$7)</f>
        <v>0</v>
      </c>
      <c r="K95" s="102"/>
      <c r="L95" s="102"/>
      <c r="M95" s="102"/>
      <c r="N95" s="102"/>
      <c r="O95" s="102"/>
      <c r="P95" s="102"/>
      <c r="Q95" s="102"/>
    </row>
    <row r="96" ht="15.75" customHeight="1">
      <c r="B96" s="102"/>
      <c r="C96" s="102"/>
      <c r="D96" s="102"/>
      <c r="E96" s="102"/>
      <c r="F96" s="102"/>
      <c r="G96" s="102"/>
      <c r="H96" s="102"/>
      <c r="I96" s="102"/>
      <c r="J96" s="102"/>
      <c r="K96" s="102"/>
      <c r="L96" s="102"/>
      <c r="M96" s="102"/>
      <c r="N96" s="102"/>
      <c r="O96" s="102"/>
      <c r="P96" s="102"/>
      <c r="Q96" s="102"/>
    </row>
    <row r="97" ht="15.75" customHeight="1">
      <c r="B97" s="102"/>
      <c r="C97" s="102"/>
      <c r="D97" s="102"/>
      <c r="E97" s="102"/>
      <c r="F97" s="102"/>
      <c r="G97" s="179"/>
      <c r="H97" s="179"/>
      <c r="I97" s="102"/>
      <c r="J97" s="102"/>
      <c r="K97" s="102"/>
      <c r="L97" s="102"/>
      <c r="M97" s="102"/>
      <c r="N97" s="102"/>
      <c r="O97" s="102"/>
      <c r="P97" s="102"/>
      <c r="Q97" s="102"/>
    </row>
    <row r="98" ht="15.75" customHeight="1">
      <c r="G98" s="179"/>
      <c r="H98" s="179"/>
    </row>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c r="J108" s="108"/>
    </row>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4:M5"/>
    <mergeCell ref="E6:M6"/>
    <mergeCell ref="E7:M8"/>
    <mergeCell ref="D10:F10"/>
    <mergeCell ref="I10:Q10"/>
    <mergeCell ref="L12:P12"/>
    <mergeCell ref="I18:Q18"/>
    <mergeCell ref="J59:P60"/>
    <mergeCell ref="J78:P79"/>
    <mergeCell ref="C86:F86"/>
    <mergeCell ref="D95:E95"/>
    <mergeCell ref="D25:F25"/>
    <mergeCell ref="I25:Q25"/>
    <mergeCell ref="E27:F27"/>
    <mergeCell ref="B44:G44"/>
    <mergeCell ref="I44:Q44"/>
    <mergeCell ref="B57:Q57"/>
    <mergeCell ref="D59:F59"/>
  </mergeCells>
  <dataValidations>
    <dataValidation type="list" allowBlank="1" showErrorMessage="1" sqref="P20 F37">
      <formula1>"yes,no"</formula1>
    </dataValidation>
  </dataValidations>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75"/>
    <col customWidth="1" min="2" max="2" width="30.88"/>
    <col customWidth="1" min="3" max="6" width="12.63"/>
  </cols>
  <sheetData>
    <row r="1" ht="15.7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ht="15.75" customHeight="1">
      <c r="A2" s="2"/>
      <c r="B2" s="8" t="s">
        <v>3</v>
      </c>
      <c r="C2" s="2">
        <v>1.0</v>
      </c>
      <c r="D2" s="2">
        <v>2.0</v>
      </c>
      <c r="E2" s="2">
        <f t="shared" ref="E2:AF2" si="1">D2+1</f>
        <v>3</v>
      </c>
      <c r="F2" s="2">
        <f t="shared" si="1"/>
        <v>4</v>
      </c>
      <c r="G2" s="2">
        <f t="shared" si="1"/>
        <v>5</v>
      </c>
      <c r="H2" s="2">
        <f t="shared" si="1"/>
        <v>6</v>
      </c>
      <c r="I2" s="2">
        <f t="shared" si="1"/>
        <v>7</v>
      </c>
      <c r="J2" s="2">
        <f t="shared" si="1"/>
        <v>8</v>
      </c>
      <c r="K2" s="2">
        <f t="shared" si="1"/>
        <v>9</v>
      </c>
      <c r="L2" s="2">
        <f t="shared" si="1"/>
        <v>10</v>
      </c>
      <c r="M2" s="2">
        <f t="shared" si="1"/>
        <v>11</v>
      </c>
      <c r="N2" s="2">
        <f t="shared" si="1"/>
        <v>12</v>
      </c>
      <c r="O2" s="2">
        <f t="shared" si="1"/>
        <v>13</v>
      </c>
      <c r="P2" s="2">
        <f t="shared" si="1"/>
        <v>14</v>
      </c>
      <c r="Q2" s="2">
        <f t="shared" si="1"/>
        <v>15</v>
      </c>
      <c r="R2" s="2">
        <f t="shared" si="1"/>
        <v>16</v>
      </c>
      <c r="S2" s="2">
        <f t="shared" si="1"/>
        <v>17</v>
      </c>
      <c r="T2" s="2">
        <f t="shared" si="1"/>
        <v>18</v>
      </c>
      <c r="U2" s="2">
        <f t="shared" si="1"/>
        <v>19</v>
      </c>
      <c r="V2" s="2">
        <f t="shared" si="1"/>
        <v>20</v>
      </c>
      <c r="W2" s="2">
        <f t="shared" si="1"/>
        <v>21</v>
      </c>
      <c r="X2" s="2">
        <f t="shared" si="1"/>
        <v>22</v>
      </c>
      <c r="Y2" s="2">
        <f t="shared" si="1"/>
        <v>23</v>
      </c>
      <c r="Z2" s="2">
        <f t="shared" si="1"/>
        <v>24</v>
      </c>
      <c r="AA2" s="2">
        <f t="shared" si="1"/>
        <v>25</v>
      </c>
      <c r="AB2" s="2">
        <f t="shared" si="1"/>
        <v>26</v>
      </c>
      <c r="AC2" s="2">
        <f t="shared" si="1"/>
        <v>27</v>
      </c>
      <c r="AD2" s="2">
        <f t="shared" si="1"/>
        <v>28</v>
      </c>
      <c r="AE2" s="2">
        <f t="shared" si="1"/>
        <v>29</v>
      </c>
      <c r="AF2" s="2">
        <f t="shared" si="1"/>
        <v>30</v>
      </c>
      <c r="AG2" s="2">
        <v>31.0</v>
      </c>
    </row>
    <row r="3" ht="15.75" customHeight="1">
      <c r="A3" s="2"/>
      <c r="B3" s="16" t="s">
        <v>8</v>
      </c>
      <c r="C3" s="17">
        <f>'Enter Data Here'!L20*12</f>
        <v>24000</v>
      </c>
      <c r="D3" s="19">
        <f>C3*(1+'Ignore This'!$O$4)</f>
        <v>24720</v>
      </c>
      <c r="E3" s="19">
        <f>D3*(1+'Ignore This'!$O$4)</f>
        <v>25461.6</v>
      </c>
      <c r="F3" s="19">
        <f>E3*(1+'Ignore This'!$O$4)</f>
        <v>26225.448</v>
      </c>
      <c r="G3" s="19">
        <f>F3*(1+'Ignore This'!$O$4)</f>
        <v>27012.21144</v>
      </c>
      <c r="H3" s="19">
        <f>G3*(1+'Ignore This'!$O$4)</f>
        <v>27822.57778</v>
      </c>
      <c r="I3" s="19">
        <f>H3*(1+'Ignore This'!$O$4)</f>
        <v>28657.25512</v>
      </c>
      <c r="J3" s="19">
        <f>I3*(1+'Ignore This'!$O$4)</f>
        <v>29516.97277</v>
      </c>
      <c r="K3" s="19">
        <f>J3*(1+'Ignore This'!$O$4)</f>
        <v>30402.48195</v>
      </c>
      <c r="L3" s="19">
        <f>K3*(1+'Ignore This'!$O$4)</f>
        <v>31314.55641</v>
      </c>
      <c r="M3" s="19">
        <f>L3*(1+'Ignore This'!$O$4)</f>
        <v>32253.9931</v>
      </c>
      <c r="N3" s="19">
        <f>M3*(1+'Ignore This'!$O$4)</f>
        <v>33221.6129</v>
      </c>
      <c r="O3" s="19">
        <f>N3*(1+'Ignore This'!$O$4)</f>
        <v>34218.26128</v>
      </c>
      <c r="P3" s="19">
        <f>O3*(1+'Ignore This'!$O$4)</f>
        <v>35244.80912</v>
      </c>
      <c r="Q3" s="19">
        <f>P3*(1+'Ignore This'!$O$4)</f>
        <v>36302.1534</v>
      </c>
      <c r="R3" s="19">
        <f>Q3*(1+'Ignore This'!$O$4)</f>
        <v>37391.218</v>
      </c>
      <c r="S3" s="19">
        <f>R3*(1+'Ignore This'!$O$4)</f>
        <v>38512.95454</v>
      </c>
      <c r="T3" s="19">
        <f>S3*(1+'Ignore This'!$O$4)</f>
        <v>39668.34317</v>
      </c>
      <c r="U3" s="19">
        <f>T3*(1+'Ignore This'!$O$4)</f>
        <v>40858.39347</v>
      </c>
      <c r="V3" s="19">
        <f>U3*(1+'Ignore This'!$O$4)</f>
        <v>42084.14527</v>
      </c>
      <c r="W3" s="19">
        <f>V3*(1+'Ignore This'!$O$4)</f>
        <v>43346.66963</v>
      </c>
      <c r="X3" s="19">
        <f>W3*(1+'Ignore This'!$O$4)</f>
        <v>44647.06972</v>
      </c>
      <c r="Y3" s="19">
        <f>X3*(1+'Ignore This'!$O$4)</f>
        <v>45986.48181</v>
      </c>
      <c r="Z3" s="19">
        <f>Y3*(1+'Ignore This'!$O$4)</f>
        <v>47366.07627</v>
      </c>
      <c r="AA3" s="19">
        <f>Z3*(1+'Ignore This'!$O$4)</f>
        <v>48787.05856</v>
      </c>
      <c r="AB3" s="19">
        <f>AA3*(1+'Ignore This'!$O$4)</f>
        <v>50250.67031</v>
      </c>
      <c r="AC3" s="19">
        <f>AB3*(1+'Ignore This'!$O$4)</f>
        <v>51758.19042</v>
      </c>
      <c r="AD3" s="19">
        <f>AC3*(1+'Ignore This'!$O$4)</f>
        <v>53310.93613</v>
      </c>
      <c r="AE3" s="19">
        <f>AD3*(1+'Ignore This'!$O$4)</f>
        <v>54910.26422</v>
      </c>
      <c r="AF3" s="19">
        <f>AE3*(1+'Ignore This'!$O$4)</f>
        <v>56557.57214</v>
      </c>
      <c r="AG3" s="19">
        <f>AF3*(1+'Ignore This'!$O$4)</f>
        <v>58254.29931</v>
      </c>
    </row>
    <row r="4" ht="15.75" customHeight="1">
      <c r="A4" s="2"/>
      <c r="B4" s="16" t="s">
        <v>21</v>
      </c>
      <c r="C4" s="27">
        <f>'Enter Data Here'!L22*12</f>
        <v>0</v>
      </c>
      <c r="D4" s="27">
        <f>C4*(1+'Ignore This'!$O$4)</f>
        <v>0</v>
      </c>
      <c r="E4" s="27">
        <f>D4*(1+'Ignore This'!$O$4)</f>
        <v>0</v>
      </c>
      <c r="F4" s="27">
        <f>E4*(1+'Ignore This'!$O$4)</f>
        <v>0</v>
      </c>
      <c r="G4" s="27">
        <f>F4*(1+'Ignore This'!$O$4)</f>
        <v>0</v>
      </c>
      <c r="H4" s="27">
        <f>G4*(1+'Ignore This'!$O$4)</f>
        <v>0</v>
      </c>
      <c r="I4" s="27">
        <f>H4*(1+'Ignore This'!$O$4)</f>
        <v>0</v>
      </c>
      <c r="J4" s="27">
        <f>I4*(1+'Ignore This'!$O$4)</f>
        <v>0</v>
      </c>
      <c r="K4" s="27">
        <f>J4*(1+'Ignore This'!$O$4)</f>
        <v>0</v>
      </c>
      <c r="L4" s="27">
        <f>K4*(1+'Ignore This'!$O$4)</f>
        <v>0</v>
      </c>
      <c r="M4" s="27">
        <f>L4*(1+'Ignore This'!$O$4)</f>
        <v>0</v>
      </c>
      <c r="N4" s="27">
        <f>M4*(1+'Ignore This'!$O$4)</f>
        <v>0</v>
      </c>
      <c r="O4" s="27">
        <f>N4*(1+'Ignore This'!$O$4)</f>
        <v>0</v>
      </c>
      <c r="P4" s="27">
        <f>O4*(1+'Ignore This'!$O$4)</f>
        <v>0</v>
      </c>
      <c r="Q4" s="27">
        <f>P4*(1+'Ignore This'!$O$4)</f>
        <v>0</v>
      </c>
      <c r="R4" s="27">
        <f>Q4*(1+'Ignore This'!$O$4)</f>
        <v>0</v>
      </c>
      <c r="S4" s="27">
        <f>R4*(1+'Ignore This'!$O$4)</f>
        <v>0</v>
      </c>
      <c r="T4" s="27">
        <f>S4*(1+'Ignore This'!$O$4)</f>
        <v>0</v>
      </c>
      <c r="U4" s="27">
        <f>T4*(1+'Ignore This'!$O$4)</f>
        <v>0</v>
      </c>
      <c r="V4" s="27">
        <f>U4*(1+'Ignore This'!$O$4)</f>
        <v>0</v>
      </c>
      <c r="W4" s="27">
        <f>V4*(1+'Ignore This'!$O$4)</f>
        <v>0</v>
      </c>
      <c r="X4" s="27">
        <f>W4*(1+'Ignore This'!$O$4)</f>
        <v>0</v>
      </c>
      <c r="Y4" s="27">
        <f>X4*(1+'Ignore This'!$O$4)</f>
        <v>0</v>
      </c>
      <c r="Z4" s="27">
        <f>Y4*(1+'Ignore This'!$O$4)</f>
        <v>0</v>
      </c>
      <c r="AA4" s="27">
        <f>Z4*(1+'Ignore This'!$O$4)</f>
        <v>0</v>
      </c>
      <c r="AB4" s="27">
        <f>AA4*(1+'Ignore This'!$O$4)</f>
        <v>0</v>
      </c>
      <c r="AC4" s="27">
        <f>AB4*(1+'Ignore This'!$O$4)</f>
        <v>0</v>
      </c>
      <c r="AD4" s="27">
        <f>AC4*(1+'Ignore This'!$O$4)</f>
        <v>0</v>
      </c>
      <c r="AE4" s="27">
        <f>AD4*(1+'Ignore This'!$O$4)</f>
        <v>0</v>
      </c>
      <c r="AF4" s="27">
        <f>AE4*(1+'Ignore This'!$O$4)</f>
        <v>0</v>
      </c>
      <c r="AG4" s="27">
        <f>AF4*(1+'Ignore This'!$O$4)</f>
        <v>0</v>
      </c>
    </row>
    <row r="5" ht="15.75" customHeight="1">
      <c r="A5" s="2"/>
      <c r="B5" s="16" t="s">
        <v>28</v>
      </c>
      <c r="C5" s="45">
        <f>-'Enter Data Here'!$P$31*(C3+C4)</f>
        <v>-1200</v>
      </c>
      <c r="D5" s="45">
        <f>-'Enter Data Here'!$P$31*(D3+D4)</f>
        <v>-1236</v>
      </c>
      <c r="E5" s="45">
        <f>-'Enter Data Here'!$P$31*(E3+E4)</f>
        <v>-1273.08</v>
      </c>
      <c r="F5" s="45">
        <f>-'Enter Data Here'!$P$31*(F3+F4)</f>
        <v>-1311.2724</v>
      </c>
      <c r="G5" s="45">
        <f>-'Enter Data Here'!$P$31*(G3+G4)</f>
        <v>-1350.610572</v>
      </c>
      <c r="H5" s="45">
        <f>-'Enter Data Here'!$P$31*(H3+H4)</f>
        <v>-1391.128889</v>
      </c>
      <c r="I5" s="45">
        <f>-'Enter Data Here'!$P$31*(I3+I4)</f>
        <v>-1432.862756</v>
      </c>
      <c r="J5" s="45">
        <f>-'Enter Data Here'!$P$31*(J3+J4)</f>
        <v>-1475.848639</v>
      </c>
      <c r="K5" s="45">
        <f>-'Enter Data Here'!$P$31*(K3+K4)</f>
        <v>-1520.124098</v>
      </c>
      <c r="L5" s="45">
        <f>-'Enter Data Here'!$P$31*(L3+L4)</f>
        <v>-1565.727821</v>
      </c>
      <c r="M5" s="45">
        <f>-'Enter Data Here'!$P$31*(M3+M4)</f>
        <v>-1612.699655</v>
      </c>
      <c r="N5" s="45">
        <f>-'Enter Data Here'!$P$31*(N3+N4)</f>
        <v>-1661.080645</v>
      </c>
      <c r="O5" s="45">
        <f>-'Enter Data Here'!$P$31*(O3+O4)</f>
        <v>-1710.913064</v>
      </c>
      <c r="P5" s="45">
        <f>-'Enter Data Here'!$P$31*(P3+P4)</f>
        <v>-1762.240456</v>
      </c>
      <c r="Q5" s="45">
        <f>-'Enter Data Here'!$P$31*(Q3+Q4)</f>
        <v>-1815.10767</v>
      </c>
      <c r="R5" s="45">
        <f>-'Enter Data Here'!$P$31*(R3+R4)</f>
        <v>-1869.5609</v>
      </c>
      <c r="S5" s="45">
        <f>-'Enter Data Here'!$P$31*(S3+S4)</f>
        <v>-1925.647727</v>
      </c>
      <c r="T5" s="45">
        <f>-'Enter Data Here'!$P$31*(T3+T4)</f>
        <v>-1983.417159</v>
      </c>
      <c r="U5" s="45">
        <f>-'Enter Data Here'!$P$31*(U3+U4)</f>
        <v>-2042.919673</v>
      </c>
      <c r="V5" s="45">
        <f>-'Enter Data Here'!$P$31*(V3+V4)</f>
        <v>-2104.207264</v>
      </c>
      <c r="W5" s="45">
        <f>-'Enter Data Here'!$P$31*(W3+W4)</f>
        <v>-2167.333482</v>
      </c>
      <c r="X5" s="45">
        <f>-'Enter Data Here'!$P$31*(X3+X4)</f>
        <v>-2232.353486</v>
      </c>
      <c r="Y5" s="45">
        <f>-'Enter Data Here'!$P$31*(Y3+Y4)</f>
        <v>-2299.324091</v>
      </c>
      <c r="Z5" s="45">
        <f>-'Enter Data Here'!$P$31*(Z3+Z4)</f>
        <v>-2368.303813</v>
      </c>
      <c r="AA5" s="45">
        <f>-'Enter Data Here'!$P$31*(AA3+AA4)</f>
        <v>-2439.352928</v>
      </c>
      <c r="AB5" s="45">
        <f>-'Enter Data Here'!$P$31*(AB3+AB4)</f>
        <v>-2512.533516</v>
      </c>
      <c r="AC5" s="45">
        <f>-'Enter Data Here'!$P$31*(AC3+AC4)</f>
        <v>-2587.909521</v>
      </c>
      <c r="AD5" s="45">
        <f>-'Enter Data Here'!$P$31*(AD3+AD4)</f>
        <v>-2665.546807</v>
      </c>
      <c r="AE5" s="45">
        <f>-'Enter Data Here'!$P$31*(AE3+AE4)</f>
        <v>-2745.513211</v>
      </c>
      <c r="AF5" s="45">
        <f>-'Enter Data Here'!$P$31*(AF3+AF4)</f>
        <v>-2827.878607</v>
      </c>
      <c r="AG5" s="45">
        <f>-'Enter Data Here'!$P$31*(AG3+AG4)</f>
        <v>-2912.714965</v>
      </c>
    </row>
    <row r="6" ht="15.75" customHeight="1">
      <c r="A6" s="2"/>
      <c r="B6" s="16" t="s">
        <v>43</v>
      </c>
      <c r="C6" s="17">
        <f t="shared" ref="C6:AG6" si="2">sum(C3:C5)</f>
        <v>22800</v>
      </c>
      <c r="D6" s="17">
        <f t="shared" si="2"/>
        <v>23484</v>
      </c>
      <c r="E6" s="17">
        <f t="shared" si="2"/>
        <v>24188.52</v>
      </c>
      <c r="F6" s="17">
        <f t="shared" si="2"/>
        <v>24914.1756</v>
      </c>
      <c r="G6" s="17">
        <f t="shared" si="2"/>
        <v>25661.60087</v>
      </c>
      <c r="H6" s="17">
        <f t="shared" si="2"/>
        <v>26431.44889</v>
      </c>
      <c r="I6" s="17">
        <f t="shared" si="2"/>
        <v>27224.39236</v>
      </c>
      <c r="J6" s="17">
        <f t="shared" si="2"/>
        <v>28041.12413</v>
      </c>
      <c r="K6" s="17">
        <f t="shared" si="2"/>
        <v>28882.35786</v>
      </c>
      <c r="L6" s="17">
        <f t="shared" si="2"/>
        <v>29748.82859</v>
      </c>
      <c r="M6" s="17">
        <f t="shared" si="2"/>
        <v>30641.29345</v>
      </c>
      <c r="N6" s="17">
        <f t="shared" si="2"/>
        <v>31560.53225</v>
      </c>
      <c r="O6" s="17">
        <f t="shared" si="2"/>
        <v>32507.34822</v>
      </c>
      <c r="P6" s="17">
        <f t="shared" si="2"/>
        <v>33482.56867</v>
      </c>
      <c r="Q6" s="17">
        <f t="shared" si="2"/>
        <v>34487.04573</v>
      </c>
      <c r="R6" s="17">
        <f t="shared" si="2"/>
        <v>35521.6571</v>
      </c>
      <c r="S6" s="17">
        <f t="shared" si="2"/>
        <v>36587.30681</v>
      </c>
      <c r="T6" s="17">
        <f t="shared" si="2"/>
        <v>37684.92602</v>
      </c>
      <c r="U6" s="17">
        <f t="shared" si="2"/>
        <v>38815.4738</v>
      </c>
      <c r="V6" s="17">
        <f t="shared" si="2"/>
        <v>39979.93801</v>
      </c>
      <c r="W6" s="17">
        <f t="shared" si="2"/>
        <v>41179.33615</v>
      </c>
      <c r="X6" s="17">
        <f t="shared" si="2"/>
        <v>42414.71623</v>
      </c>
      <c r="Y6" s="17">
        <f t="shared" si="2"/>
        <v>43687.15772</v>
      </c>
      <c r="Z6" s="17">
        <f t="shared" si="2"/>
        <v>44997.77245</v>
      </c>
      <c r="AA6" s="17">
        <f t="shared" si="2"/>
        <v>46347.70563</v>
      </c>
      <c r="AB6" s="17">
        <f t="shared" si="2"/>
        <v>47738.1368</v>
      </c>
      <c r="AC6" s="17">
        <f t="shared" si="2"/>
        <v>49170.2809</v>
      </c>
      <c r="AD6" s="17">
        <f t="shared" si="2"/>
        <v>50645.38933</v>
      </c>
      <c r="AE6" s="17">
        <f t="shared" si="2"/>
        <v>52164.75101</v>
      </c>
      <c r="AF6" s="17">
        <f t="shared" si="2"/>
        <v>53729.69354</v>
      </c>
      <c r="AG6" s="17">
        <f t="shared" si="2"/>
        <v>55341.58434</v>
      </c>
    </row>
    <row r="7" ht="15.75" customHeight="1">
      <c r="A7" s="2"/>
      <c r="B7" s="8" t="s">
        <v>49</v>
      </c>
      <c r="C7" s="2"/>
      <c r="D7" s="27"/>
      <c r="E7" s="74"/>
      <c r="F7" s="2"/>
      <c r="G7" s="2"/>
      <c r="H7" s="74"/>
      <c r="I7" s="2"/>
      <c r="J7" s="2"/>
      <c r="K7" s="2"/>
      <c r="L7" s="2"/>
      <c r="M7" s="2"/>
      <c r="N7" s="2"/>
      <c r="O7" s="2"/>
      <c r="P7" s="2"/>
      <c r="Q7" s="2"/>
      <c r="R7" s="2"/>
      <c r="S7" s="2"/>
      <c r="T7" s="2"/>
      <c r="U7" s="2"/>
      <c r="V7" s="2"/>
      <c r="W7" s="2"/>
      <c r="X7" s="2"/>
      <c r="Y7" s="2"/>
      <c r="Z7" s="2"/>
      <c r="AA7" s="2"/>
      <c r="AB7" s="2"/>
      <c r="AC7" s="2"/>
      <c r="AD7" s="2"/>
      <c r="AE7" s="2"/>
      <c r="AF7" s="2"/>
      <c r="AG7" s="2"/>
    </row>
    <row r="8" ht="15.75" customHeight="1">
      <c r="A8" s="2"/>
      <c r="B8" s="16" t="str">
        <f>'Enter Data Here'!J27</f>
        <v>Monthly Loan P&amp;I ($)</v>
      </c>
      <c r="C8" s="27">
        <f>'Enter Data Here'!L27*12</f>
        <v>11387.42823</v>
      </c>
      <c r="D8" s="27">
        <f t="shared" ref="D8:AG8" si="3">C8</f>
        <v>11387.42823</v>
      </c>
      <c r="E8" s="27">
        <f t="shared" si="3"/>
        <v>11387.42823</v>
      </c>
      <c r="F8" s="27">
        <f t="shared" si="3"/>
        <v>11387.42823</v>
      </c>
      <c r="G8" s="27">
        <f t="shared" si="3"/>
        <v>11387.42823</v>
      </c>
      <c r="H8" s="27">
        <f t="shared" si="3"/>
        <v>11387.42823</v>
      </c>
      <c r="I8" s="27">
        <f t="shared" si="3"/>
        <v>11387.42823</v>
      </c>
      <c r="J8" s="27">
        <f t="shared" si="3"/>
        <v>11387.42823</v>
      </c>
      <c r="K8" s="27">
        <f t="shared" si="3"/>
        <v>11387.42823</v>
      </c>
      <c r="L8" s="27">
        <f t="shared" si="3"/>
        <v>11387.42823</v>
      </c>
      <c r="M8" s="27">
        <f t="shared" si="3"/>
        <v>11387.42823</v>
      </c>
      <c r="N8" s="27">
        <f t="shared" si="3"/>
        <v>11387.42823</v>
      </c>
      <c r="O8" s="27">
        <f t="shared" si="3"/>
        <v>11387.42823</v>
      </c>
      <c r="P8" s="27">
        <f t="shared" si="3"/>
        <v>11387.42823</v>
      </c>
      <c r="Q8" s="27">
        <f t="shared" si="3"/>
        <v>11387.42823</v>
      </c>
      <c r="R8" s="27">
        <f t="shared" si="3"/>
        <v>11387.42823</v>
      </c>
      <c r="S8" s="27">
        <f t="shared" si="3"/>
        <v>11387.42823</v>
      </c>
      <c r="T8" s="27">
        <f t="shared" si="3"/>
        <v>11387.42823</v>
      </c>
      <c r="U8" s="27">
        <f t="shared" si="3"/>
        <v>11387.42823</v>
      </c>
      <c r="V8" s="27">
        <f t="shared" si="3"/>
        <v>11387.42823</v>
      </c>
      <c r="W8" s="27">
        <f t="shared" si="3"/>
        <v>11387.42823</v>
      </c>
      <c r="X8" s="27">
        <f t="shared" si="3"/>
        <v>11387.42823</v>
      </c>
      <c r="Y8" s="27">
        <f t="shared" si="3"/>
        <v>11387.42823</v>
      </c>
      <c r="Z8" s="27">
        <f t="shared" si="3"/>
        <v>11387.42823</v>
      </c>
      <c r="AA8" s="27">
        <f t="shared" si="3"/>
        <v>11387.42823</v>
      </c>
      <c r="AB8" s="27">
        <f t="shared" si="3"/>
        <v>11387.42823</v>
      </c>
      <c r="AC8" s="27">
        <f t="shared" si="3"/>
        <v>11387.42823</v>
      </c>
      <c r="AD8" s="27">
        <f t="shared" si="3"/>
        <v>11387.42823</v>
      </c>
      <c r="AE8" s="27">
        <f t="shared" si="3"/>
        <v>11387.42823</v>
      </c>
      <c r="AF8" s="27">
        <f t="shared" si="3"/>
        <v>11387.42823</v>
      </c>
      <c r="AG8" s="27">
        <f t="shared" si="3"/>
        <v>11387.42823</v>
      </c>
    </row>
    <row r="9" ht="15.75" customHeight="1">
      <c r="A9" s="2"/>
      <c r="B9" s="16" t="str">
        <f>'Enter Data Here'!J29</f>
        <v>Monthly Property Insurance  ($)</v>
      </c>
      <c r="C9" s="27">
        <f>'Enter Data Here'!L29*12</f>
        <v>1200</v>
      </c>
      <c r="D9" s="27">
        <f>C9*(1+'Ignore This'!$O$6)</f>
        <v>1236</v>
      </c>
      <c r="E9" s="27">
        <f>D9*(1+'Ignore This'!$O$6)</f>
        <v>1273.08</v>
      </c>
      <c r="F9" s="27">
        <f>E9*(1+'Ignore This'!$O$6)</f>
        <v>1311.2724</v>
      </c>
      <c r="G9" s="27">
        <f>F9*(1+'Ignore This'!$O$6)</f>
        <v>1350.610572</v>
      </c>
      <c r="H9" s="27">
        <f>G9*(1+'Ignore This'!$O$6)</f>
        <v>1391.128889</v>
      </c>
      <c r="I9" s="27">
        <f>H9*(1+'Ignore This'!$O$6)</f>
        <v>1432.862756</v>
      </c>
      <c r="J9" s="27">
        <f>I9*(1+'Ignore This'!$O$6)</f>
        <v>1475.848639</v>
      </c>
      <c r="K9" s="27">
        <f>J9*(1+'Ignore This'!$O$6)</f>
        <v>1520.124098</v>
      </c>
      <c r="L9" s="27">
        <f>K9*(1+'Ignore This'!$O$6)</f>
        <v>1565.727821</v>
      </c>
      <c r="M9" s="27">
        <f>L9*(1+'Ignore This'!$O$6)</f>
        <v>1612.699655</v>
      </c>
      <c r="N9" s="27">
        <f>M9*(1+'Ignore This'!$O$6)</f>
        <v>1661.080645</v>
      </c>
      <c r="O9" s="27">
        <f>N9*(1+'Ignore This'!$O$6)</f>
        <v>1710.913064</v>
      </c>
      <c r="P9" s="27">
        <f>O9*(1+'Ignore This'!$O$6)</f>
        <v>1762.240456</v>
      </c>
      <c r="Q9" s="27">
        <f>P9*(1+'Ignore This'!$O$6)</f>
        <v>1815.10767</v>
      </c>
      <c r="R9" s="27">
        <f>Q9*(1+'Ignore This'!$O$6)</f>
        <v>1869.5609</v>
      </c>
      <c r="S9" s="27">
        <f>R9*(1+'Ignore This'!$O$6)</f>
        <v>1925.647727</v>
      </c>
      <c r="T9" s="27">
        <f>S9*(1+'Ignore This'!$O$6)</f>
        <v>1983.417159</v>
      </c>
      <c r="U9" s="27">
        <f>T9*(1+'Ignore This'!$O$6)</f>
        <v>2042.919673</v>
      </c>
      <c r="V9" s="27">
        <f>U9*(1+'Ignore This'!$O$6)</f>
        <v>2104.207264</v>
      </c>
      <c r="W9" s="27">
        <f>V9*(1+'Ignore This'!$O$6)</f>
        <v>2167.333482</v>
      </c>
      <c r="X9" s="27">
        <f>W9*(1+'Ignore This'!$O$6)</f>
        <v>2232.353486</v>
      </c>
      <c r="Y9" s="27">
        <f>X9*(1+'Ignore This'!$O$6)</f>
        <v>2299.324091</v>
      </c>
      <c r="Z9" s="27">
        <f>Y9*(1+'Ignore This'!$O$6)</f>
        <v>2368.303813</v>
      </c>
      <c r="AA9" s="27">
        <f>Z9*(1+'Ignore This'!$O$6)</f>
        <v>2439.352928</v>
      </c>
      <c r="AB9" s="27">
        <f>AA9*(1+'Ignore This'!$O$6)</f>
        <v>2512.533516</v>
      </c>
      <c r="AC9" s="27">
        <f>AB9*(1+'Ignore This'!$O$6)</f>
        <v>2587.909521</v>
      </c>
      <c r="AD9" s="27">
        <f>AC9*(1+'Ignore This'!$O$6)</f>
        <v>2665.546807</v>
      </c>
      <c r="AE9" s="27">
        <f>AD9*(1+'Ignore This'!$O$6)</f>
        <v>2745.513211</v>
      </c>
      <c r="AF9" s="27">
        <f>AE9*(1+'Ignore This'!$O$6)</f>
        <v>2827.878607</v>
      </c>
      <c r="AG9" s="27">
        <f>AF9*(1+'Ignore This'!$O$6)</f>
        <v>2912.714965</v>
      </c>
    </row>
    <row r="10" ht="15.75" customHeight="1">
      <c r="A10" s="2"/>
      <c r="B10" s="16" t="str">
        <f>'Enter Data Here'!J31</f>
        <v>Monthly Property Tax ($)</v>
      </c>
      <c r="C10" s="27">
        <f>'Enter Data Here'!L31*12</f>
        <v>1800</v>
      </c>
      <c r="D10" s="27">
        <f>C10*(1+'Ignore This'!$O$6)</f>
        <v>1854</v>
      </c>
      <c r="E10" s="27">
        <f>D10*(1+'Ignore This'!$O$6)</f>
        <v>1909.62</v>
      </c>
      <c r="F10" s="27">
        <f>E10*(1+'Ignore This'!$O$6)</f>
        <v>1966.9086</v>
      </c>
      <c r="G10" s="27">
        <f>F10*(1+'Ignore This'!$O$6)</f>
        <v>2025.915858</v>
      </c>
      <c r="H10" s="27">
        <f>G10*(1+'Ignore This'!$O$6)</f>
        <v>2086.693334</v>
      </c>
      <c r="I10" s="27">
        <f>H10*(1+'Ignore This'!$O$6)</f>
        <v>2149.294134</v>
      </c>
      <c r="J10" s="27">
        <f>I10*(1+'Ignore This'!$O$6)</f>
        <v>2213.772958</v>
      </c>
      <c r="K10" s="27">
        <f>J10*(1+'Ignore This'!$O$6)</f>
        <v>2280.186146</v>
      </c>
      <c r="L10" s="27">
        <f>K10*(1+'Ignore This'!$O$6)</f>
        <v>2348.591731</v>
      </c>
      <c r="M10" s="27">
        <f>L10*(1+'Ignore This'!$O$6)</f>
        <v>2419.049483</v>
      </c>
      <c r="N10" s="27">
        <f>M10*(1+'Ignore This'!$O$6)</f>
        <v>2491.620967</v>
      </c>
      <c r="O10" s="27">
        <f>N10*(1+'Ignore This'!$O$6)</f>
        <v>2566.369596</v>
      </c>
      <c r="P10" s="27">
        <f>O10*(1+'Ignore This'!$O$6)</f>
        <v>2643.360684</v>
      </c>
      <c r="Q10" s="27">
        <f>P10*(1+'Ignore This'!$O$6)</f>
        <v>2722.661505</v>
      </c>
      <c r="R10" s="27">
        <f>Q10*(1+'Ignore This'!$O$6)</f>
        <v>2804.34135</v>
      </c>
      <c r="S10" s="27">
        <f>R10*(1+'Ignore This'!$O$6)</f>
        <v>2888.47159</v>
      </c>
      <c r="T10" s="27">
        <f>S10*(1+'Ignore This'!$O$6)</f>
        <v>2975.125738</v>
      </c>
      <c r="U10" s="27">
        <f>T10*(1+'Ignore This'!$O$6)</f>
        <v>3064.37951</v>
      </c>
      <c r="V10" s="27">
        <f>U10*(1+'Ignore This'!$O$6)</f>
        <v>3156.310896</v>
      </c>
      <c r="W10" s="27">
        <f>V10*(1+'Ignore This'!$O$6)</f>
        <v>3251.000222</v>
      </c>
      <c r="X10" s="27">
        <f>W10*(1+'Ignore This'!$O$6)</f>
        <v>3348.530229</v>
      </c>
      <c r="Y10" s="27">
        <f>X10*(1+'Ignore This'!$O$6)</f>
        <v>3448.986136</v>
      </c>
      <c r="Z10" s="27">
        <f>Y10*(1+'Ignore This'!$O$6)</f>
        <v>3552.45572</v>
      </c>
      <c r="AA10" s="27">
        <f>Z10*(1+'Ignore This'!$O$6)</f>
        <v>3659.029392</v>
      </c>
      <c r="AB10" s="27">
        <f>AA10*(1+'Ignore This'!$O$6)</f>
        <v>3768.800273</v>
      </c>
      <c r="AC10" s="27">
        <f>AB10*(1+'Ignore This'!$O$6)</f>
        <v>3881.864282</v>
      </c>
      <c r="AD10" s="27">
        <f>AC10*(1+'Ignore This'!$O$6)</f>
        <v>3998.32021</v>
      </c>
      <c r="AE10" s="27">
        <f>AD10*(1+'Ignore This'!$O$6)</f>
        <v>4118.269816</v>
      </c>
      <c r="AF10" s="27">
        <f>AE10*(1+'Ignore This'!$O$6)</f>
        <v>4241.817911</v>
      </c>
      <c r="AG10" s="27">
        <f>AF10*(1+'Ignore This'!$O$6)</f>
        <v>4369.072448</v>
      </c>
    </row>
    <row r="11" ht="15.75" customHeight="1">
      <c r="A11" s="2"/>
      <c r="B11" s="16" t="str">
        <f>'Enter Data Here'!J33</f>
        <v>"Other" Insurance Costs ($)</v>
      </c>
      <c r="C11" s="27">
        <f>'Enter Data Here'!L33*12</f>
        <v>120</v>
      </c>
      <c r="D11" s="27">
        <f>C11*(1+'Ignore This'!$O$6)</f>
        <v>123.6</v>
      </c>
      <c r="E11" s="27">
        <f>D11*(1+'Ignore This'!$O$6)</f>
        <v>127.308</v>
      </c>
      <c r="F11" s="27">
        <f>E11*(1+'Ignore This'!$O$6)</f>
        <v>131.12724</v>
      </c>
      <c r="G11" s="27">
        <f>F11*(1+'Ignore This'!$O$6)</f>
        <v>135.0610572</v>
      </c>
      <c r="H11" s="27">
        <f>G11*(1+'Ignore This'!$O$6)</f>
        <v>139.1128889</v>
      </c>
      <c r="I11" s="27">
        <f>H11*(1+'Ignore This'!$O$6)</f>
        <v>143.2862756</v>
      </c>
      <c r="J11" s="27">
        <f>I11*(1+'Ignore This'!$O$6)</f>
        <v>147.5848639</v>
      </c>
      <c r="K11" s="27">
        <f>J11*(1+'Ignore This'!$O$6)</f>
        <v>152.0124098</v>
      </c>
      <c r="L11" s="27">
        <f>K11*(1+'Ignore This'!$O$6)</f>
        <v>156.5727821</v>
      </c>
      <c r="M11" s="27">
        <f>L11*(1+'Ignore This'!$O$6)</f>
        <v>161.2699655</v>
      </c>
      <c r="N11" s="27">
        <f>M11*(1+'Ignore This'!$O$6)</f>
        <v>166.1080645</v>
      </c>
      <c r="O11" s="27">
        <f>N11*(1+'Ignore This'!$O$6)</f>
        <v>171.0913064</v>
      </c>
      <c r="P11" s="27">
        <f>O11*(1+'Ignore This'!$O$6)</f>
        <v>176.2240456</v>
      </c>
      <c r="Q11" s="27">
        <f>P11*(1+'Ignore This'!$O$6)</f>
        <v>181.510767</v>
      </c>
      <c r="R11" s="27">
        <f>Q11*(1+'Ignore This'!$O$6)</f>
        <v>186.95609</v>
      </c>
      <c r="S11" s="27">
        <f>R11*(1+'Ignore This'!$O$6)</f>
        <v>192.5647727</v>
      </c>
      <c r="T11" s="27">
        <f>S11*(1+'Ignore This'!$O$6)</f>
        <v>198.3417159</v>
      </c>
      <c r="U11" s="27">
        <f>T11*(1+'Ignore This'!$O$6)</f>
        <v>204.2919673</v>
      </c>
      <c r="V11" s="27">
        <f>U11*(1+'Ignore This'!$O$6)</f>
        <v>210.4207264</v>
      </c>
      <c r="W11" s="27">
        <f>V11*(1+'Ignore This'!$O$6)</f>
        <v>216.7333482</v>
      </c>
      <c r="X11" s="27">
        <f>W11*(1+'Ignore This'!$O$6)</f>
        <v>223.2353486</v>
      </c>
      <c r="Y11" s="27">
        <f>X11*(1+'Ignore This'!$O$6)</f>
        <v>229.9324091</v>
      </c>
      <c r="Z11" s="27">
        <f>Y11*(1+'Ignore This'!$O$6)</f>
        <v>236.8303813</v>
      </c>
      <c r="AA11" s="27">
        <f>Z11*(1+'Ignore This'!$O$6)</f>
        <v>243.9352928</v>
      </c>
      <c r="AB11" s="27">
        <f>AA11*(1+'Ignore This'!$O$6)</f>
        <v>251.2533516</v>
      </c>
      <c r="AC11" s="27">
        <f>AB11*(1+'Ignore This'!$O$6)</f>
        <v>258.7909521</v>
      </c>
      <c r="AD11" s="27">
        <f>AC11*(1+'Ignore This'!$O$6)</f>
        <v>266.5546807</v>
      </c>
      <c r="AE11" s="27">
        <f>AD11*(1+'Ignore This'!$O$6)</f>
        <v>274.5513211</v>
      </c>
      <c r="AF11" s="27">
        <f>AE11*(1+'Ignore This'!$O$6)</f>
        <v>282.7878607</v>
      </c>
      <c r="AG11" s="27">
        <f>AF11*(1+'Ignore This'!$O$6)</f>
        <v>291.2714965</v>
      </c>
    </row>
    <row r="12" ht="15.75" customHeight="1">
      <c r="A12" s="2"/>
      <c r="B12" s="16" t="str">
        <f>'Enter Data Here'!J35</f>
        <v>Monthly HOA Fee ($)</v>
      </c>
      <c r="C12" s="27">
        <f>'Enter Data Here'!L35*12</f>
        <v>120</v>
      </c>
      <c r="D12" s="27">
        <f>C12*(1+'Ignore This'!$O$6)</f>
        <v>123.6</v>
      </c>
      <c r="E12" s="27">
        <f>D12*(1+'Ignore This'!$O$6)</f>
        <v>127.308</v>
      </c>
      <c r="F12" s="27">
        <f>E12*(1+'Ignore This'!$O$6)</f>
        <v>131.12724</v>
      </c>
      <c r="G12" s="27">
        <f>F12*(1+'Ignore This'!$O$6)</f>
        <v>135.0610572</v>
      </c>
      <c r="H12" s="27">
        <f>G12*(1+'Ignore This'!$O$6)</f>
        <v>139.1128889</v>
      </c>
      <c r="I12" s="27">
        <f>H12*(1+'Ignore This'!$O$6)</f>
        <v>143.2862756</v>
      </c>
      <c r="J12" s="27">
        <f>I12*(1+'Ignore This'!$O$6)</f>
        <v>147.5848639</v>
      </c>
      <c r="K12" s="27">
        <f>J12*(1+'Ignore This'!$O$6)</f>
        <v>152.0124098</v>
      </c>
      <c r="L12" s="27">
        <f>K12*(1+'Ignore This'!$O$6)</f>
        <v>156.5727821</v>
      </c>
      <c r="M12" s="27">
        <f>L12*(1+'Ignore This'!$O$6)</f>
        <v>161.2699655</v>
      </c>
      <c r="N12" s="27">
        <f>M12*(1+'Ignore This'!$O$6)</f>
        <v>166.1080645</v>
      </c>
      <c r="O12" s="27">
        <f>N12*(1+'Ignore This'!$O$6)</f>
        <v>171.0913064</v>
      </c>
      <c r="P12" s="27">
        <f>O12*(1+'Ignore This'!$O$6)</f>
        <v>176.2240456</v>
      </c>
      <c r="Q12" s="27">
        <f>P12*(1+'Ignore This'!$O$6)</f>
        <v>181.510767</v>
      </c>
      <c r="R12" s="27">
        <f>Q12*(1+'Ignore This'!$O$6)</f>
        <v>186.95609</v>
      </c>
      <c r="S12" s="27">
        <f>R12*(1+'Ignore This'!$O$6)</f>
        <v>192.5647727</v>
      </c>
      <c r="T12" s="27">
        <f>S12*(1+'Ignore This'!$O$6)</f>
        <v>198.3417159</v>
      </c>
      <c r="U12" s="27">
        <f>T12*(1+'Ignore This'!$O$6)</f>
        <v>204.2919673</v>
      </c>
      <c r="V12" s="27">
        <f>U12*(1+'Ignore This'!$O$6)</f>
        <v>210.4207264</v>
      </c>
      <c r="W12" s="27">
        <f>V12*(1+'Ignore This'!$O$6)</f>
        <v>216.7333482</v>
      </c>
      <c r="X12" s="27">
        <f>W12*(1+'Ignore This'!$O$6)</f>
        <v>223.2353486</v>
      </c>
      <c r="Y12" s="27">
        <f>X12*(1+'Ignore This'!$O$6)</f>
        <v>229.9324091</v>
      </c>
      <c r="Z12" s="27">
        <f>Y12*(1+'Ignore This'!$O$6)</f>
        <v>236.8303813</v>
      </c>
      <c r="AA12" s="27">
        <f>Z12*(1+'Ignore This'!$O$6)</f>
        <v>243.9352928</v>
      </c>
      <c r="AB12" s="27">
        <f>AA12*(1+'Ignore This'!$O$6)</f>
        <v>251.2533516</v>
      </c>
      <c r="AC12" s="27">
        <f>AB12*(1+'Ignore This'!$O$6)</f>
        <v>258.7909521</v>
      </c>
      <c r="AD12" s="27">
        <f>AC12*(1+'Ignore This'!$O$6)</f>
        <v>266.5546807</v>
      </c>
      <c r="AE12" s="27">
        <f>AD12*(1+'Ignore This'!$O$6)</f>
        <v>274.5513211</v>
      </c>
      <c r="AF12" s="27">
        <f>AE12*(1+'Ignore This'!$O$6)</f>
        <v>282.7878607</v>
      </c>
      <c r="AG12" s="27">
        <f>AF12*(1+'Ignore This'!$O$6)</f>
        <v>291.2714965</v>
      </c>
    </row>
    <row r="13" ht="15.75" customHeight="1">
      <c r="A13" s="2"/>
      <c r="B13" s="16" t="str">
        <f>'Enter Data Here'!J37</f>
        <v>Monthly Mortgage Insurance ($)</v>
      </c>
      <c r="C13" s="2" t="str">
        <f>'Enter Data Here'!L37*12</f>
        <v>#VALUE!</v>
      </c>
      <c r="D13" s="2" t="str">
        <f>C13*(1+'Ignore This'!$O$6)</f>
        <v>#VALUE!</v>
      </c>
      <c r="E13" s="2" t="str">
        <f>D13*(1+'Ignore This'!$O$6)</f>
        <v>#VALUE!</v>
      </c>
      <c r="F13" s="2" t="str">
        <f>E13*(1+'Ignore This'!$O$6)</f>
        <v>#VALUE!</v>
      </c>
      <c r="G13" s="2" t="str">
        <f>F13*(1+'Ignore This'!$O$6)</f>
        <v>#VALUE!</v>
      </c>
      <c r="H13" s="2" t="str">
        <f>G13*(1+'Ignore This'!$O$6)</f>
        <v>#VALUE!</v>
      </c>
      <c r="I13" s="2" t="str">
        <f>H13*(1+'Ignore This'!$O$6)</f>
        <v>#VALUE!</v>
      </c>
      <c r="J13" s="2" t="str">
        <f>I13*(1+'Ignore This'!$O$6)</f>
        <v>#VALUE!</v>
      </c>
      <c r="K13" s="2" t="str">
        <f>J13*(1+'Ignore This'!$O$6)</f>
        <v>#VALUE!</v>
      </c>
      <c r="L13" s="2" t="str">
        <f>K13*(1+'Ignore This'!$O$6)</f>
        <v>#VALUE!</v>
      </c>
      <c r="M13" s="2" t="str">
        <f>L13*(1+'Ignore This'!$O$6)</f>
        <v>#VALUE!</v>
      </c>
      <c r="N13" s="2" t="str">
        <f>M13*(1+'Ignore This'!$O$6)</f>
        <v>#VALUE!</v>
      </c>
      <c r="O13" s="2" t="str">
        <f>N13*(1+'Ignore This'!$O$6)</f>
        <v>#VALUE!</v>
      </c>
      <c r="P13" s="2" t="str">
        <f>O13*(1+'Ignore This'!$O$6)</f>
        <v>#VALUE!</v>
      </c>
      <c r="Q13" s="2" t="str">
        <f>P13*(1+'Ignore This'!$O$6)</f>
        <v>#VALUE!</v>
      </c>
      <c r="R13" s="2" t="str">
        <f>Q13*(1+'Ignore This'!$O$6)</f>
        <v>#VALUE!</v>
      </c>
      <c r="S13" s="2" t="str">
        <f>R13*(1+'Ignore This'!$O$6)</f>
        <v>#VALUE!</v>
      </c>
      <c r="T13" s="2" t="str">
        <f>S13*(1+'Ignore This'!$O$6)</f>
        <v>#VALUE!</v>
      </c>
      <c r="U13" s="2" t="str">
        <f>T13*(1+'Ignore This'!$O$6)</f>
        <v>#VALUE!</v>
      </c>
      <c r="V13" s="2" t="str">
        <f>U13*(1+'Ignore This'!$O$6)</f>
        <v>#VALUE!</v>
      </c>
      <c r="W13" s="2" t="str">
        <f>V13*(1+'Ignore This'!$O$6)</f>
        <v>#VALUE!</v>
      </c>
      <c r="X13" s="2" t="str">
        <f>W13*(1+'Ignore This'!$O$6)</f>
        <v>#VALUE!</v>
      </c>
      <c r="Y13" s="2" t="str">
        <f>X13*(1+'Ignore This'!$O$6)</f>
        <v>#VALUE!</v>
      </c>
      <c r="Z13" s="2" t="str">
        <f>Y13*(1+'Ignore This'!$O$6)</f>
        <v>#VALUE!</v>
      </c>
      <c r="AA13" s="2" t="str">
        <f>Z13*(1+'Ignore This'!$O$6)</f>
        <v>#VALUE!</v>
      </c>
      <c r="AB13" s="2" t="str">
        <f>AA13*(1+'Ignore This'!$O$6)</f>
        <v>#VALUE!</v>
      </c>
      <c r="AC13" s="2" t="str">
        <f>AB13*(1+'Ignore This'!$O$6)</f>
        <v>#VALUE!</v>
      </c>
      <c r="AD13" s="2" t="str">
        <f>AC13*(1+'Ignore This'!$O$6)</f>
        <v>#VALUE!</v>
      </c>
      <c r="AE13" s="2" t="str">
        <f>AD13*(1+'Ignore This'!$O$6)</f>
        <v>#VALUE!</v>
      </c>
      <c r="AF13" s="2" t="str">
        <f>AE13*(1+'Ignore This'!$O$6)</f>
        <v>#VALUE!</v>
      </c>
      <c r="AG13" s="2" t="str">
        <f>AF13*(1+'Ignore This'!$O$6)</f>
        <v>#VALUE!</v>
      </c>
    </row>
    <row r="14" ht="15.75" customHeight="1">
      <c r="A14" s="2"/>
      <c r="B14" s="16" t="str">
        <f>'Enter Data Here'!J39</f>
        <v>Property Management Fees (%)</v>
      </c>
      <c r="C14" s="17">
        <f>'Enter Data Here'!$L$39*C6</f>
        <v>2280</v>
      </c>
      <c r="D14" s="17">
        <f>D6*'Enter Data Here'!$L$39</f>
        <v>2348.4</v>
      </c>
      <c r="E14" s="17">
        <f>E6*'Enter Data Here'!$L$39</f>
        <v>2418.852</v>
      </c>
      <c r="F14" s="17">
        <f>F6*'Enter Data Here'!$L$39</f>
        <v>2491.41756</v>
      </c>
      <c r="G14" s="17">
        <f>G6*'Enter Data Here'!$L$39</f>
        <v>2566.160087</v>
      </c>
      <c r="H14" s="17">
        <f>H6*'Enter Data Here'!$L$39</f>
        <v>2643.144889</v>
      </c>
      <c r="I14" s="17">
        <f>I6*'Enter Data Here'!$L$39</f>
        <v>2722.439236</v>
      </c>
      <c r="J14" s="17">
        <f>J6*'Enter Data Here'!$L$39</f>
        <v>2804.112413</v>
      </c>
      <c r="K14" s="17">
        <f>K6*'Enter Data Here'!$L$39</f>
        <v>2888.235786</v>
      </c>
      <c r="L14" s="17">
        <f>L6*'Enter Data Here'!$L$39</f>
        <v>2974.882859</v>
      </c>
      <c r="M14" s="17">
        <f>M6*'Enter Data Here'!$L$39</f>
        <v>3064.129345</v>
      </c>
      <c r="N14" s="17">
        <f>N6*'Enter Data Here'!$L$39</f>
        <v>3156.053225</v>
      </c>
      <c r="O14" s="17">
        <f>O6*'Enter Data Here'!$L$39</f>
        <v>3250.734822</v>
      </c>
      <c r="P14" s="17">
        <f>P6*'Enter Data Here'!$L$39</f>
        <v>3348.256867</v>
      </c>
      <c r="Q14" s="17">
        <f>Q6*'Enter Data Here'!$L$39</f>
        <v>3448.704573</v>
      </c>
      <c r="R14" s="17">
        <f>R6*'Enter Data Here'!$L$39</f>
        <v>3552.16571</v>
      </c>
      <c r="S14" s="17">
        <f>S6*'Enter Data Here'!$L$39</f>
        <v>3658.730681</v>
      </c>
      <c r="T14" s="17">
        <f>T6*'Enter Data Here'!$L$39</f>
        <v>3768.492602</v>
      </c>
      <c r="U14" s="17">
        <f>U6*'Enter Data Here'!$L$39</f>
        <v>3881.54738</v>
      </c>
      <c r="V14" s="17">
        <f>V6*'Enter Data Here'!$L$39</f>
        <v>3997.993801</v>
      </c>
      <c r="W14" s="17">
        <f>W6*'Enter Data Here'!$L$39</f>
        <v>4117.933615</v>
      </c>
      <c r="X14" s="17">
        <f>X6*'Enter Data Here'!$L$39</f>
        <v>4241.471623</v>
      </c>
      <c r="Y14" s="17">
        <f>Y6*'Enter Data Here'!$L$39</f>
        <v>4368.715772</v>
      </c>
      <c r="Z14" s="17">
        <f>Z6*'Enter Data Here'!$L$39</f>
        <v>4499.777245</v>
      </c>
      <c r="AA14" s="17">
        <f>AA6*'Enter Data Here'!$L$39</f>
        <v>4634.770563</v>
      </c>
      <c r="AB14" s="17">
        <f>AB6*'Enter Data Here'!$L$39</f>
        <v>4773.81368</v>
      </c>
      <c r="AC14" s="17">
        <f>AC6*'Enter Data Here'!$L$39</f>
        <v>4917.02809</v>
      </c>
      <c r="AD14" s="17">
        <f>AD6*'Enter Data Here'!$L$39</f>
        <v>5064.538933</v>
      </c>
      <c r="AE14" s="17">
        <f>AE6*'Enter Data Here'!$L$39</f>
        <v>5216.475101</v>
      </c>
      <c r="AF14" s="17">
        <f>AF6*'Enter Data Here'!$L$39</f>
        <v>5372.969354</v>
      </c>
      <c r="AG14" s="17">
        <f>AG6*'Enter Data Here'!$L$39</f>
        <v>5534.158434</v>
      </c>
    </row>
    <row r="15" ht="15.75" customHeight="1">
      <c r="A15" s="2"/>
      <c r="B15" s="16" t="str">
        <f>'Enter Data Here'!N27</f>
        <v>Repairs &amp; Maintenance (%)</v>
      </c>
      <c r="C15" s="17">
        <f>'Enter Data Here'!$P$27*C6</f>
        <v>1140</v>
      </c>
      <c r="D15" s="17">
        <f>'Enter Data Here'!$P$27*D6</f>
        <v>1174.2</v>
      </c>
      <c r="E15" s="17">
        <f>'Enter Data Here'!$P$27*E6</f>
        <v>1209.426</v>
      </c>
      <c r="F15" s="17">
        <f>'Enter Data Here'!$P$27*F6</f>
        <v>1245.70878</v>
      </c>
      <c r="G15" s="17">
        <f>'Enter Data Here'!$P$27*G6</f>
        <v>1283.080043</v>
      </c>
      <c r="H15" s="17">
        <f>'Enter Data Here'!$P$27*H6</f>
        <v>1321.572445</v>
      </c>
      <c r="I15" s="17">
        <f>'Enter Data Here'!$P$27*I6</f>
        <v>1361.219618</v>
      </c>
      <c r="J15" s="17">
        <f>'Enter Data Here'!$P$27*J6</f>
        <v>1402.056207</v>
      </c>
      <c r="K15" s="17">
        <f>'Enter Data Here'!$P$27*K6</f>
        <v>1444.117893</v>
      </c>
      <c r="L15" s="17">
        <f>'Enter Data Here'!$P$27*L6</f>
        <v>1487.44143</v>
      </c>
      <c r="M15" s="17">
        <f>'Enter Data Here'!$P$27*M6</f>
        <v>1532.064672</v>
      </c>
      <c r="N15" s="17">
        <f>'Enter Data Here'!$P$27*N6</f>
        <v>1578.026613</v>
      </c>
      <c r="O15" s="17">
        <f>'Enter Data Here'!$P$27*O6</f>
        <v>1625.367411</v>
      </c>
      <c r="P15" s="17">
        <f>'Enter Data Here'!$P$27*P6</f>
        <v>1674.128433</v>
      </c>
      <c r="Q15" s="17">
        <f>'Enter Data Here'!$P$27*Q6</f>
        <v>1724.352286</v>
      </c>
      <c r="R15" s="17">
        <f>'Enter Data Here'!$P$27*R6</f>
        <v>1776.082855</v>
      </c>
      <c r="S15" s="17">
        <f>'Enter Data Here'!$P$27*S6</f>
        <v>1829.365341</v>
      </c>
      <c r="T15" s="17">
        <f>'Enter Data Here'!$P$27*T6</f>
        <v>1884.246301</v>
      </c>
      <c r="U15" s="17">
        <f>'Enter Data Here'!$P$27*U6</f>
        <v>1940.77369</v>
      </c>
      <c r="V15" s="17">
        <f>'Enter Data Here'!$P$27*V6</f>
        <v>1998.996901</v>
      </c>
      <c r="W15" s="17">
        <f>'Enter Data Here'!$P$27*W6</f>
        <v>2058.966808</v>
      </c>
      <c r="X15" s="17">
        <f>'Enter Data Here'!$P$27*X6</f>
        <v>2120.735812</v>
      </c>
      <c r="Y15" s="17">
        <f>'Enter Data Here'!$P$27*Y6</f>
        <v>2184.357886</v>
      </c>
      <c r="Z15" s="17">
        <f>'Enter Data Here'!$P$27*Z6</f>
        <v>2249.888623</v>
      </c>
      <c r="AA15" s="17">
        <f>'Enter Data Here'!$P$27*AA6</f>
        <v>2317.385281</v>
      </c>
      <c r="AB15" s="17">
        <f>'Enter Data Here'!$P$27*AB6</f>
        <v>2386.90684</v>
      </c>
      <c r="AC15" s="17">
        <f>'Enter Data Here'!$P$27*AC6</f>
        <v>2458.514045</v>
      </c>
      <c r="AD15" s="17">
        <f>'Enter Data Here'!$P$27*AD6</f>
        <v>2532.269466</v>
      </c>
      <c r="AE15" s="17">
        <f>'Enter Data Here'!$P$27*AE6</f>
        <v>2608.23755</v>
      </c>
      <c r="AF15" s="17">
        <f>'Enter Data Here'!$P$27*AF6</f>
        <v>2686.484677</v>
      </c>
      <c r="AG15" s="17">
        <f>'Enter Data Here'!$P$27*AG6</f>
        <v>2767.079217</v>
      </c>
    </row>
    <row r="16" ht="15.75" customHeight="1">
      <c r="A16" s="2"/>
      <c r="B16" s="16" t="str">
        <f>'Enter Data Here'!N29</f>
        <v>Utilities ($)</v>
      </c>
      <c r="C16" s="27">
        <f>'Enter Data Here'!P29*12</f>
        <v>120</v>
      </c>
      <c r="D16" s="27">
        <f>C16*(1+'Ignore This'!$O$6)</f>
        <v>123.6</v>
      </c>
      <c r="E16" s="27">
        <f>D16*(1+'Ignore This'!$O$6)</f>
        <v>127.308</v>
      </c>
      <c r="F16" s="27">
        <f>E16*(1+'Ignore This'!$O$6)</f>
        <v>131.12724</v>
      </c>
      <c r="G16" s="27">
        <f>F16*(1+'Ignore This'!$O$6)</f>
        <v>135.0610572</v>
      </c>
      <c r="H16" s="27">
        <f>G16*(1+'Ignore This'!$O$6)</f>
        <v>139.1128889</v>
      </c>
      <c r="I16" s="27">
        <f>H16*(1+'Ignore This'!$O$6)</f>
        <v>143.2862756</v>
      </c>
      <c r="J16" s="27">
        <f>I16*(1+'Ignore This'!$O$6)</f>
        <v>147.5848639</v>
      </c>
      <c r="K16" s="27">
        <f>J16*(1+'Ignore This'!$O$6)</f>
        <v>152.0124098</v>
      </c>
      <c r="L16" s="27">
        <f>K16*(1+'Ignore This'!$O$6)</f>
        <v>156.5727821</v>
      </c>
      <c r="M16" s="27">
        <f>L16*(1+'Ignore This'!$O$6)</f>
        <v>161.2699655</v>
      </c>
      <c r="N16" s="27">
        <f>M16*(1+'Ignore This'!$O$6)</f>
        <v>166.1080645</v>
      </c>
      <c r="O16" s="27">
        <f>N16*(1+'Ignore This'!$O$6)</f>
        <v>171.0913064</v>
      </c>
      <c r="P16" s="27">
        <f>O16*(1+'Ignore This'!$O$6)</f>
        <v>176.2240456</v>
      </c>
      <c r="Q16" s="27">
        <f>P16*(1+'Ignore This'!$O$6)</f>
        <v>181.510767</v>
      </c>
      <c r="R16" s="27">
        <f>Q16*(1+'Ignore This'!$O$6)</f>
        <v>186.95609</v>
      </c>
      <c r="S16" s="27">
        <f>R16*(1+'Ignore This'!$O$6)</f>
        <v>192.5647727</v>
      </c>
      <c r="T16" s="27">
        <f>S16*(1+'Ignore This'!$O$6)</f>
        <v>198.3417159</v>
      </c>
      <c r="U16" s="27">
        <f>T16*(1+'Ignore This'!$O$6)</f>
        <v>204.2919673</v>
      </c>
      <c r="V16" s="27">
        <f>U16*(1+'Ignore This'!$O$6)</f>
        <v>210.4207264</v>
      </c>
      <c r="W16" s="27">
        <f>V16*(1+'Ignore This'!$O$6)</f>
        <v>216.7333482</v>
      </c>
      <c r="X16" s="27">
        <f>W16*(1+'Ignore This'!$O$6)</f>
        <v>223.2353486</v>
      </c>
      <c r="Y16" s="27">
        <f>X16*(1+'Ignore This'!$O$6)</f>
        <v>229.9324091</v>
      </c>
      <c r="Z16" s="27">
        <f>Y16*(1+'Ignore This'!$O$6)</f>
        <v>236.8303813</v>
      </c>
      <c r="AA16" s="27">
        <f>Z16*(1+'Ignore This'!$O$6)</f>
        <v>243.9352928</v>
      </c>
      <c r="AB16" s="27">
        <f>AA16*(1+'Ignore This'!$O$6)</f>
        <v>251.2533516</v>
      </c>
      <c r="AC16" s="27">
        <f>AB16*(1+'Ignore This'!$O$6)</f>
        <v>258.7909521</v>
      </c>
      <c r="AD16" s="27">
        <f>AC16*(1+'Ignore This'!$O$6)</f>
        <v>266.5546807</v>
      </c>
      <c r="AE16" s="27">
        <f>AD16*(1+'Ignore This'!$O$6)</f>
        <v>274.5513211</v>
      </c>
      <c r="AF16" s="27">
        <f>AE16*(1+'Ignore This'!$O$6)</f>
        <v>282.7878607</v>
      </c>
      <c r="AG16" s="27">
        <f>AF16*(1+'Ignore This'!$O$6)</f>
        <v>291.2714965</v>
      </c>
    </row>
    <row r="17" ht="15.75" customHeight="1">
      <c r="A17" s="2"/>
      <c r="B17" s="16" t="str">
        <f>'Enter Data Here'!N33</f>
        <v>Capital Expenditure (%)</v>
      </c>
      <c r="C17" s="17">
        <f>'Enter Data Here'!$P$33*C6</f>
        <v>2280</v>
      </c>
      <c r="D17" s="17">
        <f>'Enter Data Here'!$P$33*D6</f>
        <v>2348.4</v>
      </c>
      <c r="E17" s="17">
        <f>'Enter Data Here'!$P$33*E6</f>
        <v>2418.852</v>
      </c>
      <c r="F17" s="17">
        <f>'Enter Data Here'!$P$33*F6</f>
        <v>2491.41756</v>
      </c>
      <c r="G17" s="17">
        <f>'Enter Data Here'!$P$33*G6</f>
        <v>2566.160087</v>
      </c>
      <c r="H17" s="17">
        <f>'Enter Data Here'!$P$33*H6</f>
        <v>2643.144889</v>
      </c>
      <c r="I17" s="17">
        <f>'Enter Data Here'!$P$33*I6</f>
        <v>2722.439236</v>
      </c>
      <c r="J17" s="17">
        <f>'Enter Data Here'!$P$33*J6</f>
        <v>2804.112413</v>
      </c>
      <c r="K17" s="17">
        <f>'Enter Data Here'!$P$33*K6</f>
        <v>2888.235786</v>
      </c>
      <c r="L17" s="17">
        <f>'Enter Data Here'!$P$33*L6</f>
        <v>2974.882859</v>
      </c>
      <c r="M17" s="17">
        <f>'Enter Data Here'!$P$33*M6</f>
        <v>3064.129345</v>
      </c>
      <c r="N17" s="17">
        <f>'Enter Data Here'!$P$33*N6</f>
        <v>3156.053225</v>
      </c>
      <c r="O17" s="17">
        <f>'Enter Data Here'!$P$33*O6</f>
        <v>3250.734822</v>
      </c>
      <c r="P17" s="17">
        <f>'Enter Data Here'!$P$33*P6</f>
        <v>3348.256867</v>
      </c>
      <c r="Q17" s="17">
        <f>'Enter Data Here'!$P$33*Q6</f>
        <v>3448.704573</v>
      </c>
      <c r="R17" s="17">
        <f>'Enter Data Here'!$P$33*R6</f>
        <v>3552.16571</v>
      </c>
      <c r="S17" s="17">
        <f>'Enter Data Here'!$P$33*S6</f>
        <v>3658.730681</v>
      </c>
      <c r="T17" s="17">
        <f>'Enter Data Here'!$P$33*T6</f>
        <v>3768.492602</v>
      </c>
      <c r="U17" s="17">
        <f>'Enter Data Here'!$P$33*U6</f>
        <v>3881.54738</v>
      </c>
      <c r="V17" s="17">
        <f>'Enter Data Here'!$P$33*V6</f>
        <v>3997.993801</v>
      </c>
      <c r="W17" s="17">
        <f>'Enter Data Here'!$P$33*W6</f>
        <v>4117.933615</v>
      </c>
      <c r="X17" s="17">
        <f>'Enter Data Here'!$P$33*X6</f>
        <v>4241.471623</v>
      </c>
      <c r="Y17" s="17">
        <f>'Enter Data Here'!$P$33*Y6</f>
        <v>4368.715772</v>
      </c>
      <c r="Z17" s="17">
        <f>'Enter Data Here'!$P$33*Z6</f>
        <v>4499.777245</v>
      </c>
      <c r="AA17" s="17">
        <f>'Enter Data Here'!$P$33*AA6</f>
        <v>4634.770563</v>
      </c>
      <c r="AB17" s="17">
        <f>'Enter Data Here'!$P$33*AB6</f>
        <v>4773.81368</v>
      </c>
      <c r="AC17" s="17">
        <f>'Enter Data Here'!$P$33*AC6</f>
        <v>4917.02809</v>
      </c>
      <c r="AD17" s="17">
        <f>'Enter Data Here'!$P$33*AD6</f>
        <v>5064.538933</v>
      </c>
      <c r="AE17" s="17">
        <f>'Enter Data Here'!$P$33*AE6</f>
        <v>5216.475101</v>
      </c>
      <c r="AF17" s="17">
        <f>'Enter Data Here'!$P$33*AF6</f>
        <v>5372.969354</v>
      </c>
      <c r="AG17" s="17">
        <f>'Enter Data Here'!$P$33*AG6</f>
        <v>5534.158434</v>
      </c>
    </row>
    <row r="18" ht="15.75" customHeight="1">
      <c r="A18" s="2"/>
      <c r="B18" s="16" t="str">
        <f>'Enter Data Here'!N35</f>
        <v>Pest Control ($)</v>
      </c>
      <c r="C18" s="27">
        <f>'Enter Data Here'!P35*12</f>
        <v>120</v>
      </c>
      <c r="D18" s="27">
        <f>C18*(1+'Ignore This'!$O$6)</f>
        <v>123.6</v>
      </c>
      <c r="E18" s="27">
        <f>D18*(1+'Ignore This'!$O$6)</f>
        <v>127.308</v>
      </c>
      <c r="F18" s="27">
        <f>E18*(1+'Ignore This'!$O$6)</f>
        <v>131.12724</v>
      </c>
      <c r="G18" s="27">
        <f>F18*(1+'Ignore This'!$O$6)</f>
        <v>135.0610572</v>
      </c>
      <c r="H18" s="27">
        <f>G18*(1+'Ignore This'!$O$6)</f>
        <v>139.1128889</v>
      </c>
      <c r="I18" s="27">
        <f>H18*(1+'Ignore This'!$O$6)</f>
        <v>143.2862756</v>
      </c>
      <c r="J18" s="27">
        <f>I18*(1+'Ignore This'!$O$6)</f>
        <v>147.5848639</v>
      </c>
      <c r="K18" s="27">
        <f>J18*(1+'Ignore This'!$O$6)</f>
        <v>152.0124098</v>
      </c>
      <c r="L18" s="27">
        <f>K18*(1+'Ignore This'!$O$6)</f>
        <v>156.5727821</v>
      </c>
      <c r="M18" s="27">
        <f>L18*(1+'Ignore This'!$O$6)</f>
        <v>161.2699655</v>
      </c>
      <c r="N18" s="27">
        <f>M18*(1+'Ignore This'!$O$6)</f>
        <v>166.1080645</v>
      </c>
      <c r="O18" s="27">
        <f>N18*(1+'Ignore This'!$O$6)</f>
        <v>171.0913064</v>
      </c>
      <c r="P18" s="27">
        <f>O18*(1+'Ignore This'!$O$6)</f>
        <v>176.2240456</v>
      </c>
      <c r="Q18" s="27">
        <f>P18*(1+'Ignore This'!$O$6)</f>
        <v>181.510767</v>
      </c>
      <c r="R18" s="27">
        <f>Q18*(1+'Ignore This'!$O$6)</f>
        <v>186.95609</v>
      </c>
      <c r="S18" s="27">
        <f>R18*(1+'Ignore This'!$O$6)</f>
        <v>192.5647727</v>
      </c>
      <c r="T18" s="27">
        <f>S18*(1+'Ignore This'!$O$6)</f>
        <v>198.3417159</v>
      </c>
      <c r="U18" s="27">
        <f>T18*(1+'Ignore This'!$O$6)</f>
        <v>204.2919673</v>
      </c>
      <c r="V18" s="27">
        <f>U18*(1+'Ignore This'!$O$6)</f>
        <v>210.4207264</v>
      </c>
      <c r="W18" s="27">
        <f>V18*(1+'Ignore This'!$O$6)</f>
        <v>216.7333482</v>
      </c>
      <c r="X18" s="27">
        <f>W18*(1+'Ignore This'!$O$6)</f>
        <v>223.2353486</v>
      </c>
      <c r="Y18" s="27">
        <f>X18*(1+'Ignore This'!$O$6)</f>
        <v>229.9324091</v>
      </c>
      <c r="Z18" s="27">
        <f>Y18*(1+'Ignore This'!$O$6)</f>
        <v>236.8303813</v>
      </c>
      <c r="AA18" s="27">
        <f>Z18*(1+'Ignore This'!$O$6)</f>
        <v>243.9352928</v>
      </c>
      <c r="AB18" s="27">
        <f>AA18*(1+'Ignore This'!$O$6)</f>
        <v>251.2533516</v>
      </c>
      <c r="AC18" s="27">
        <f>AB18*(1+'Ignore This'!$O$6)</f>
        <v>258.7909521</v>
      </c>
      <c r="AD18" s="27">
        <f>AC18*(1+'Ignore This'!$O$6)</f>
        <v>266.5546807</v>
      </c>
      <c r="AE18" s="27">
        <f>AD18*(1+'Ignore This'!$O$6)</f>
        <v>274.5513211</v>
      </c>
      <c r="AF18" s="27">
        <f>AE18*(1+'Ignore This'!$O$6)</f>
        <v>282.7878607</v>
      </c>
      <c r="AG18" s="27">
        <f>AF18*(1+'Ignore This'!$O$6)</f>
        <v>291.2714965</v>
      </c>
    </row>
    <row r="19" ht="15.75" customHeight="1">
      <c r="A19" s="2"/>
      <c r="B19" s="16" t="str">
        <f>'Enter Data Here'!N37</f>
        <v>Landscaping ($)</v>
      </c>
      <c r="C19" s="27">
        <f>'Enter Data Here'!P37*12</f>
        <v>120</v>
      </c>
      <c r="D19" s="27">
        <f>C19*(1+'Ignore This'!$O$6)</f>
        <v>123.6</v>
      </c>
      <c r="E19" s="27">
        <f>D19*(1+'Ignore This'!$O$6)</f>
        <v>127.308</v>
      </c>
      <c r="F19" s="27">
        <f>E19*(1+'Ignore This'!$O$6)</f>
        <v>131.12724</v>
      </c>
      <c r="G19" s="27">
        <f>F19*(1+'Ignore This'!$O$6)</f>
        <v>135.0610572</v>
      </c>
      <c r="H19" s="27">
        <f>G19*(1+'Ignore This'!$O$6)</f>
        <v>139.1128889</v>
      </c>
      <c r="I19" s="27">
        <f>H19*(1+'Ignore This'!$O$6)</f>
        <v>143.2862756</v>
      </c>
      <c r="J19" s="27">
        <f>I19*(1+'Ignore This'!$O$6)</f>
        <v>147.5848639</v>
      </c>
      <c r="K19" s="27">
        <f>J19*(1+'Ignore This'!$O$6)</f>
        <v>152.0124098</v>
      </c>
      <c r="L19" s="27">
        <f>K19*(1+'Ignore This'!$O$6)</f>
        <v>156.5727821</v>
      </c>
      <c r="M19" s="27">
        <f>L19*(1+'Ignore This'!$O$6)</f>
        <v>161.2699655</v>
      </c>
      <c r="N19" s="27">
        <f>M19*(1+'Ignore This'!$O$6)</f>
        <v>166.1080645</v>
      </c>
      <c r="O19" s="27">
        <f>N19*(1+'Ignore This'!$O$6)</f>
        <v>171.0913064</v>
      </c>
      <c r="P19" s="27">
        <f>O19*(1+'Ignore This'!$O$6)</f>
        <v>176.2240456</v>
      </c>
      <c r="Q19" s="27">
        <f>P19*(1+'Ignore This'!$O$6)</f>
        <v>181.510767</v>
      </c>
      <c r="R19" s="27">
        <f>Q19*(1+'Ignore This'!$O$6)</f>
        <v>186.95609</v>
      </c>
      <c r="S19" s="27">
        <f>R19*(1+'Ignore This'!$O$6)</f>
        <v>192.5647727</v>
      </c>
      <c r="T19" s="27">
        <f>S19*(1+'Ignore This'!$O$6)</f>
        <v>198.3417159</v>
      </c>
      <c r="U19" s="27">
        <f>T19*(1+'Ignore This'!$O$6)</f>
        <v>204.2919673</v>
      </c>
      <c r="V19" s="27">
        <f>U19*(1+'Ignore This'!$O$6)</f>
        <v>210.4207264</v>
      </c>
      <c r="W19" s="27">
        <f>V19*(1+'Ignore This'!$O$6)</f>
        <v>216.7333482</v>
      </c>
      <c r="X19" s="27">
        <f>W19*(1+'Ignore This'!$O$6)</f>
        <v>223.2353486</v>
      </c>
      <c r="Y19" s="27">
        <f>X19*(1+'Ignore This'!$O$6)</f>
        <v>229.9324091</v>
      </c>
      <c r="Z19" s="27">
        <f>Y19*(1+'Ignore This'!$O$6)</f>
        <v>236.8303813</v>
      </c>
      <c r="AA19" s="27">
        <f>Z19*(1+'Ignore This'!$O$6)</f>
        <v>243.9352928</v>
      </c>
      <c r="AB19" s="27">
        <f>AA19*(1+'Ignore This'!$O$6)</f>
        <v>251.2533516</v>
      </c>
      <c r="AC19" s="27">
        <f>AB19*(1+'Ignore This'!$O$6)</f>
        <v>258.7909521</v>
      </c>
      <c r="AD19" s="27">
        <f>AC19*(1+'Ignore This'!$O$6)</f>
        <v>266.5546807</v>
      </c>
      <c r="AE19" s="27">
        <f>AD19*(1+'Ignore This'!$O$6)</f>
        <v>274.5513211</v>
      </c>
      <c r="AF19" s="27">
        <f>AE19*(1+'Ignore This'!$O$6)</f>
        <v>282.7878607</v>
      </c>
      <c r="AG19" s="27">
        <f>AF19*(1+'Ignore This'!$O$6)</f>
        <v>291.2714965</v>
      </c>
    </row>
    <row r="20" ht="15.75" customHeight="1">
      <c r="A20" s="2"/>
      <c r="B20" s="16" t="str">
        <f>'Enter Data Here'!N39</f>
        <v>Other ($)</v>
      </c>
      <c r="C20" s="27">
        <f>'Enter Data Here'!P39*12</f>
        <v>120</v>
      </c>
      <c r="D20" s="27">
        <f>C20*(1+'Ignore This'!$O$6)</f>
        <v>123.6</v>
      </c>
      <c r="E20" s="27">
        <f>D20*(1+'Ignore This'!$O$6)</f>
        <v>127.308</v>
      </c>
      <c r="F20" s="27">
        <f>E20*(1+'Ignore This'!$O$6)</f>
        <v>131.12724</v>
      </c>
      <c r="G20" s="27">
        <f>F20*(1+'Ignore This'!$O$6)</f>
        <v>135.0610572</v>
      </c>
      <c r="H20" s="27">
        <f>G20*(1+'Ignore This'!$O$6)</f>
        <v>139.1128889</v>
      </c>
      <c r="I20" s="27">
        <f>H20*(1+'Ignore This'!$O$6)</f>
        <v>143.2862756</v>
      </c>
      <c r="J20" s="27">
        <f>I20*(1+'Ignore This'!$O$6)</f>
        <v>147.5848639</v>
      </c>
      <c r="K20" s="27">
        <f>J20*(1+'Ignore This'!$O$6)</f>
        <v>152.0124098</v>
      </c>
      <c r="L20" s="27">
        <f>K20*(1+'Ignore This'!$O$6)</f>
        <v>156.5727821</v>
      </c>
      <c r="M20" s="27">
        <f>L20*(1+'Ignore This'!$O$6)</f>
        <v>161.2699655</v>
      </c>
      <c r="N20" s="27">
        <f>M20*(1+'Ignore This'!$O$6)</f>
        <v>166.1080645</v>
      </c>
      <c r="O20" s="27">
        <f>N20*(1+'Ignore This'!$O$6)</f>
        <v>171.0913064</v>
      </c>
      <c r="P20" s="27">
        <f>O20*(1+'Ignore This'!$O$6)</f>
        <v>176.2240456</v>
      </c>
      <c r="Q20" s="27">
        <f>P20*(1+'Ignore This'!$O$6)</f>
        <v>181.510767</v>
      </c>
      <c r="R20" s="27">
        <f>Q20*(1+'Ignore This'!$O$6)</f>
        <v>186.95609</v>
      </c>
      <c r="S20" s="27">
        <f>R20*(1+'Ignore This'!$O$6)</f>
        <v>192.5647727</v>
      </c>
      <c r="T20" s="27">
        <f>S20*(1+'Ignore This'!$O$6)</f>
        <v>198.3417159</v>
      </c>
      <c r="U20" s="27">
        <f>T20*(1+'Ignore This'!$O$6)</f>
        <v>204.2919673</v>
      </c>
      <c r="V20" s="27">
        <f>U20*(1+'Ignore This'!$O$6)</f>
        <v>210.4207264</v>
      </c>
      <c r="W20" s="27">
        <f>V20*(1+'Ignore This'!$O$6)</f>
        <v>216.7333482</v>
      </c>
      <c r="X20" s="27">
        <f>W20*(1+'Ignore This'!$O$6)</f>
        <v>223.2353486</v>
      </c>
      <c r="Y20" s="27">
        <f>X20*(1+'Ignore This'!$O$6)</f>
        <v>229.9324091</v>
      </c>
      <c r="Z20" s="27">
        <f>Y20*(1+'Ignore This'!$O$6)</f>
        <v>236.8303813</v>
      </c>
      <c r="AA20" s="27">
        <f>Z20*(1+'Ignore This'!$O$6)</f>
        <v>243.9352928</v>
      </c>
      <c r="AB20" s="27">
        <f>AA20*(1+'Ignore This'!$O$6)</f>
        <v>251.2533516</v>
      </c>
      <c r="AC20" s="27">
        <f>AB20*(1+'Ignore This'!$O$6)</f>
        <v>258.7909521</v>
      </c>
      <c r="AD20" s="27">
        <f>AC20*(1+'Ignore This'!$O$6)</f>
        <v>266.5546807</v>
      </c>
      <c r="AE20" s="27">
        <f>AD20*(1+'Ignore This'!$O$6)</f>
        <v>274.5513211</v>
      </c>
      <c r="AF20" s="27">
        <f>AE20*(1+'Ignore This'!$O$6)</f>
        <v>282.7878607</v>
      </c>
      <c r="AG20" s="27">
        <f>AF20*(1+'Ignore This'!$O$6)</f>
        <v>291.2714965</v>
      </c>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row>
    <row r="22" ht="15.75" customHeight="1">
      <c r="A22" s="2"/>
      <c r="B22" s="8" t="s">
        <v>43</v>
      </c>
      <c r="C22" s="17">
        <f t="shared" ref="C22:AG22" si="4">C6</f>
        <v>22800</v>
      </c>
      <c r="D22" s="17">
        <f t="shared" si="4"/>
        <v>23484</v>
      </c>
      <c r="E22" s="17">
        <f t="shared" si="4"/>
        <v>24188.52</v>
      </c>
      <c r="F22" s="17">
        <f t="shared" si="4"/>
        <v>24914.1756</v>
      </c>
      <c r="G22" s="17">
        <f t="shared" si="4"/>
        <v>25661.60087</v>
      </c>
      <c r="H22" s="17">
        <f t="shared" si="4"/>
        <v>26431.44889</v>
      </c>
      <c r="I22" s="17">
        <f t="shared" si="4"/>
        <v>27224.39236</v>
      </c>
      <c r="J22" s="17">
        <f t="shared" si="4"/>
        <v>28041.12413</v>
      </c>
      <c r="K22" s="17">
        <f t="shared" si="4"/>
        <v>28882.35786</v>
      </c>
      <c r="L22" s="17">
        <f t="shared" si="4"/>
        <v>29748.82859</v>
      </c>
      <c r="M22" s="17">
        <f t="shared" si="4"/>
        <v>30641.29345</v>
      </c>
      <c r="N22" s="17">
        <f t="shared" si="4"/>
        <v>31560.53225</v>
      </c>
      <c r="O22" s="17">
        <f t="shared" si="4"/>
        <v>32507.34822</v>
      </c>
      <c r="P22" s="17">
        <f t="shared" si="4"/>
        <v>33482.56867</v>
      </c>
      <c r="Q22" s="17">
        <f t="shared" si="4"/>
        <v>34487.04573</v>
      </c>
      <c r="R22" s="17">
        <f t="shared" si="4"/>
        <v>35521.6571</v>
      </c>
      <c r="S22" s="17">
        <f t="shared" si="4"/>
        <v>36587.30681</v>
      </c>
      <c r="T22" s="17">
        <f t="shared" si="4"/>
        <v>37684.92602</v>
      </c>
      <c r="U22" s="17">
        <f t="shared" si="4"/>
        <v>38815.4738</v>
      </c>
      <c r="V22" s="17">
        <f t="shared" si="4"/>
        <v>39979.93801</v>
      </c>
      <c r="W22" s="17">
        <f t="shared" si="4"/>
        <v>41179.33615</v>
      </c>
      <c r="X22" s="17">
        <f t="shared" si="4"/>
        <v>42414.71623</v>
      </c>
      <c r="Y22" s="17">
        <f t="shared" si="4"/>
        <v>43687.15772</v>
      </c>
      <c r="Z22" s="17">
        <f t="shared" si="4"/>
        <v>44997.77245</v>
      </c>
      <c r="AA22" s="17">
        <f t="shared" si="4"/>
        <v>46347.70563</v>
      </c>
      <c r="AB22" s="17">
        <f t="shared" si="4"/>
        <v>47738.1368</v>
      </c>
      <c r="AC22" s="17">
        <f t="shared" si="4"/>
        <v>49170.2809</v>
      </c>
      <c r="AD22" s="17">
        <f t="shared" si="4"/>
        <v>50645.38933</v>
      </c>
      <c r="AE22" s="17">
        <f t="shared" si="4"/>
        <v>52164.75101</v>
      </c>
      <c r="AF22" s="17">
        <f t="shared" si="4"/>
        <v>53729.69354</v>
      </c>
      <c r="AG22" s="17">
        <f t="shared" si="4"/>
        <v>55341.58434</v>
      </c>
    </row>
    <row r="23" ht="15.75" customHeight="1">
      <c r="A23" s="2"/>
      <c r="B23" s="8" t="s">
        <v>111</v>
      </c>
      <c r="C23" s="27" t="str">
        <f t="shared" ref="C23:AG23" si="5">sum(C9:C20)</f>
        <v>#VALUE!</v>
      </c>
      <c r="D23" s="27" t="str">
        <f t="shared" si="5"/>
        <v>#VALUE!</v>
      </c>
      <c r="E23" s="27" t="str">
        <f t="shared" si="5"/>
        <v>#VALUE!</v>
      </c>
      <c r="F23" s="27" t="str">
        <f t="shared" si="5"/>
        <v>#VALUE!</v>
      </c>
      <c r="G23" s="27" t="str">
        <f t="shared" si="5"/>
        <v>#VALUE!</v>
      </c>
      <c r="H23" s="27" t="str">
        <f t="shared" si="5"/>
        <v>#VALUE!</v>
      </c>
      <c r="I23" s="27" t="str">
        <f t="shared" si="5"/>
        <v>#VALUE!</v>
      </c>
      <c r="J23" s="27" t="str">
        <f t="shared" si="5"/>
        <v>#VALUE!</v>
      </c>
      <c r="K23" s="27" t="str">
        <f t="shared" si="5"/>
        <v>#VALUE!</v>
      </c>
      <c r="L23" s="27" t="str">
        <f t="shared" si="5"/>
        <v>#VALUE!</v>
      </c>
      <c r="M23" s="27" t="str">
        <f t="shared" si="5"/>
        <v>#VALUE!</v>
      </c>
      <c r="N23" s="27" t="str">
        <f t="shared" si="5"/>
        <v>#VALUE!</v>
      </c>
      <c r="O23" s="27" t="str">
        <f t="shared" si="5"/>
        <v>#VALUE!</v>
      </c>
      <c r="P23" s="27" t="str">
        <f t="shared" si="5"/>
        <v>#VALUE!</v>
      </c>
      <c r="Q23" s="27" t="str">
        <f t="shared" si="5"/>
        <v>#VALUE!</v>
      </c>
      <c r="R23" s="27" t="str">
        <f t="shared" si="5"/>
        <v>#VALUE!</v>
      </c>
      <c r="S23" s="27" t="str">
        <f t="shared" si="5"/>
        <v>#VALUE!</v>
      </c>
      <c r="T23" s="27" t="str">
        <f t="shared" si="5"/>
        <v>#VALUE!</v>
      </c>
      <c r="U23" s="27" t="str">
        <f t="shared" si="5"/>
        <v>#VALUE!</v>
      </c>
      <c r="V23" s="27" t="str">
        <f t="shared" si="5"/>
        <v>#VALUE!</v>
      </c>
      <c r="W23" s="27" t="str">
        <f t="shared" si="5"/>
        <v>#VALUE!</v>
      </c>
      <c r="X23" s="27" t="str">
        <f t="shared" si="5"/>
        <v>#VALUE!</v>
      </c>
      <c r="Y23" s="27" t="str">
        <f t="shared" si="5"/>
        <v>#VALUE!</v>
      </c>
      <c r="Z23" s="27" t="str">
        <f t="shared" si="5"/>
        <v>#VALUE!</v>
      </c>
      <c r="AA23" s="27" t="str">
        <f t="shared" si="5"/>
        <v>#VALUE!</v>
      </c>
      <c r="AB23" s="27" t="str">
        <f t="shared" si="5"/>
        <v>#VALUE!</v>
      </c>
      <c r="AC23" s="27" t="str">
        <f t="shared" si="5"/>
        <v>#VALUE!</v>
      </c>
      <c r="AD23" s="27" t="str">
        <f t="shared" si="5"/>
        <v>#VALUE!</v>
      </c>
      <c r="AE23" s="27" t="str">
        <f t="shared" si="5"/>
        <v>#VALUE!</v>
      </c>
      <c r="AF23" s="27" t="str">
        <f t="shared" si="5"/>
        <v>#VALUE!</v>
      </c>
      <c r="AG23" s="27" t="str">
        <f t="shared" si="5"/>
        <v>#VALUE!</v>
      </c>
    </row>
    <row r="24" ht="15.75" customHeight="1">
      <c r="A24" s="2"/>
      <c r="B24" s="8" t="s">
        <v>112</v>
      </c>
      <c r="C24" s="27" t="str">
        <f t="shared" ref="C24:AG24" si="6">sum(C8:C20)</f>
        <v>#VALUE!</v>
      </c>
      <c r="D24" s="27" t="str">
        <f t="shared" si="6"/>
        <v>#VALUE!</v>
      </c>
      <c r="E24" s="27" t="str">
        <f t="shared" si="6"/>
        <v>#VALUE!</v>
      </c>
      <c r="F24" s="27" t="str">
        <f t="shared" si="6"/>
        <v>#VALUE!</v>
      </c>
      <c r="G24" s="27" t="str">
        <f t="shared" si="6"/>
        <v>#VALUE!</v>
      </c>
      <c r="H24" s="27" t="str">
        <f t="shared" si="6"/>
        <v>#VALUE!</v>
      </c>
      <c r="I24" s="27" t="str">
        <f t="shared" si="6"/>
        <v>#VALUE!</v>
      </c>
      <c r="J24" s="27" t="str">
        <f t="shared" si="6"/>
        <v>#VALUE!</v>
      </c>
      <c r="K24" s="27" t="str">
        <f t="shared" si="6"/>
        <v>#VALUE!</v>
      </c>
      <c r="L24" s="27" t="str">
        <f t="shared" si="6"/>
        <v>#VALUE!</v>
      </c>
      <c r="M24" s="27" t="str">
        <f t="shared" si="6"/>
        <v>#VALUE!</v>
      </c>
      <c r="N24" s="27" t="str">
        <f t="shared" si="6"/>
        <v>#VALUE!</v>
      </c>
      <c r="O24" s="27" t="str">
        <f t="shared" si="6"/>
        <v>#VALUE!</v>
      </c>
      <c r="P24" s="27" t="str">
        <f t="shared" si="6"/>
        <v>#VALUE!</v>
      </c>
      <c r="Q24" s="27" t="str">
        <f t="shared" si="6"/>
        <v>#VALUE!</v>
      </c>
      <c r="R24" s="27" t="str">
        <f t="shared" si="6"/>
        <v>#VALUE!</v>
      </c>
      <c r="S24" s="27" t="str">
        <f t="shared" si="6"/>
        <v>#VALUE!</v>
      </c>
      <c r="T24" s="27" t="str">
        <f t="shared" si="6"/>
        <v>#VALUE!</v>
      </c>
      <c r="U24" s="27" t="str">
        <f t="shared" si="6"/>
        <v>#VALUE!</v>
      </c>
      <c r="V24" s="27" t="str">
        <f t="shared" si="6"/>
        <v>#VALUE!</v>
      </c>
      <c r="W24" s="27" t="str">
        <f t="shared" si="6"/>
        <v>#VALUE!</v>
      </c>
      <c r="X24" s="27" t="str">
        <f t="shared" si="6"/>
        <v>#VALUE!</v>
      </c>
      <c r="Y24" s="27" t="str">
        <f t="shared" si="6"/>
        <v>#VALUE!</v>
      </c>
      <c r="Z24" s="27" t="str">
        <f t="shared" si="6"/>
        <v>#VALUE!</v>
      </c>
      <c r="AA24" s="27" t="str">
        <f t="shared" si="6"/>
        <v>#VALUE!</v>
      </c>
      <c r="AB24" s="27" t="str">
        <f t="shared" si="6"/>
        <v>#VALUE!</v>
      </c>
      <c r="AC24" s="27" t="str">
        <f t="shared" si="6"/>
        <v>#VALUE!</v>
      </c>
      <c r="AD24" s="27" t="str">
        <f t="shared" si="6"/>
        <v>#VALUE!</v>
      </c>
      <c r="AE24" s="27" t="str">
        <f t="shared" si="6"/>
        <v>#VALUE!</v>
      </c>
      <c r="AF24" s="27" t="str">
        <f t="shared" si="6"/>
        <v>#VALUE!</v>
      </c>
      <c r="AG24" s="27" t="str">
        <f t="shared" si="6"/>
        <v>#VALUE!</v>
      </c>
    </row>
    <row r="25" ht="15.75" customHeight="1">
      <c r="A25" s="2"/>
      <c r="B25" s="8"/>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row>
    <row r="26" ht="15.75" customHeight="1">
      <c r="A26" s="2"/>
      <c r="B26" s="8" t="s">
        <v>78</v>
      </c>
      <c r="C26" s="17" t="str">
        <f t="shared" ref="C26:AG26" si="7">C22-C24</f>
        <v>#VALUE!</v>
      </c>
      <c r="D26" s="17" t="str">
        <f t="shared" si="7"/>
        <v>#VALUE!</v>
      </c>
      <c r="E26" s="17" t="str">
        <f t="shared" si="7"/>
        <v>#VALUE!</v>
      </c>
      <c r="F26" s="17" t="str">
        <f t="shared" si="7"/>
        <v>#VALUE!</v>
      </c>
      <c r="G26" s="17" t="str">
        <f t="shared" si="7"/>
        <v>#VALUE!</v>
      </c>
      <c r="H26" s="17" t="str">
        <f t="shared" si="7"/>
        <v>#VALUE!</v>
      </c>
      <c r="I26" s="17" t="str">
        <f t="shared" si="7"/>
        <v>#VALUE!</v>
      </c>
      <c r="J26" s="17" t="str">
        <f t="shared" si="7"/>
        <v>#VALUE!</v>
      </c>
      <c r="K26" s="17" t="str">
        <f t="shared" si="7"/>
        <v>#VALUE!</v>
      </c>
      <c r="L26" s="17" t="str">
        <f t="shared" si="7"/>
        <v>#VALUE!</v>
      </c>
      <c r="M26" s="17" t="str">
        <f t="shared" si="7"/>
        <v>#VALUE!</v>
      </c>
      <c r="N26" s="17" t="str">
        <f t="shared" si="7"/>
        <v>#VALUE!</v>
      </c>
      <c r="O26" s="17" t="str">
        <f t="shared" si="7"/>
        <v>#VALUE!</v>
      </c>
      <c r="P26" s="17" t="str">
        <f t="shared" si="7"/>
        <v>#VALUE!</v>
      </c>
      <c r="Q26" s="17" t="str">
        <f t="shared" si="7"/>
        <v>#VALUE!</v>
      </c>
      <c r="R26" s="17" t="str">
        <f t="shared" si="7"/>
        <v>#VALUE!</v>
      </c>
      <c r="S26" s="17" t="str">
        <f t="shared" si="7"/>
        <v>#VALUE!</v>
      </c>
      <c r="T26" s="17" t="str">
        <f t="shared" si="7"/>
        <v>#VALUE!</v>
      </c>
      <c r="U26" s="17" t="str">
        <f t="shared" si="7"/>
        <v>#VALUE!</v>
      </c>
      <c r="V26" s="17" t="str">
        <f t="shared" si="7"/>
        <v>#VALUE!</v>
      </c>
      <c r="W26" s="17" t="str">
        <f t="shared" si="7"/>
        <v>#VALUE!</v>
      </c>
      <c r="X26" s="17" t="str">
        <f t="shared" si="7"/>
        <v>#VALUE!</v>
      </c>
      <c r="Y26" s="17" t="str">
        <f t="shared" si="7"/>
        <v>#VALUE!</v>
      </c>
      <c r="Z26" s="17" t="str">
        <f t="shared" si="7"/>
        <v>#VALUE!</v>
      </c>
      <c r="AA26" s="17" t="str">
        <f t="shared" si="7"/>
        <v>#VALUE!</v>
      </c>
      <c r="AB26" s="17" t="str">
        <f t="shared" si="7"/>
        <v>#VALUE!</v>
      </c>
      <c r="AC26" s="17" t="str">
        <f t="shared" si="7"/>
        <v>#VALUE!</v>
      </c>
      <c r="AD26" s="17" t="str">
        <f t="shared" si="7"/>
        <v>#VALUE!</v>
      </c>
      <c r="AE26" s="17" t="str">
        <f t="shared" si="7"/>
        <v>#VALUE!</v>
      </c>
      <c r="AF26" s="17" t="str">
        <f t="shared" si="7"/>
        <v>#VALUE!</v>
      </c>
      <c r="AG26" s="17" t="str">
        <f t="shared" si="7"/>
        <v>#VALUE!</v>
      </c>
    </row>
    <row r="27" ht="15.75" customHeight="1">
      <c r="A27" s="2"/>
      <c r="B27" s="8" t="s">
        <v>113</v>
      </c>
      <c r="C27" s="74" t="str">
        <f>C26/'Enter Data Here'!$F$39</f>
        <v>#VALUE!</v>
      </c>
      <c r="D27" s="74" t="str">
        <f>D26/'Enter Data Here'!$F$39</f>
        <v>#VALUE!</v>
      </c>
      <c r="E27" s="74" t="str">
        <f>E26/'Enter Data Here'!$F$39</f>
        <v>#VALUE!</v>
      </c>
      <c r="F27" s="74" t="str">
        <f>F26/'Enter Data Here'!$F$39</f>
        <v>#VALUE!</v>
      </c>
      <c r="G27" s="74" t="str">
        <f>G26/'Enter Data Here'!$F$39</f>
        <v>#VALUE!</v>
      </c>
      <c r="H27" s="74" t="str">
        <f>H26/'Enter Data Here'!$F$39</f>
        <v>#VALUE!</v>
      </c>
      <c r="I27" s="74" t="str">
        <f>I26/'Enter Data Here'!$F$39</f>
        <v>#VALUE!</v>
      </c>
      <c r="J27" s="74" t="str">
        <f>J26/'Enter Data Here'!$F$39</f>
        <v>#VALUE!</v>
      </c>
      <c r="K27" s="74" t="str">
        <f>K26/'Enter Data Here'!$F$39</f>
        <v>#VALUE!</v>
      </c>
      <c r="L27" s="74" t="str">
        <f>L26/'Enter Data Here'!$F$39</f>
        <v>#VALUE!</v>
      </c>
      <c r="M27" s="74" t="str">
        <f>M26/'Enter Data Here'!$F$39</f>
        <v>#VALUE!</v>
      </c>
      <c r="N27" s="74" t="str">
        <f>N26/'Enter Data Here'!$F$39</f>
        <v>#VALUE!</v>
      </c>
      <c r="O27" s="74" t="str">
        <f>O26/'Enter Data Here'!$F$39</f>
        <v>#VALUE!</v>
      </c>
      <c r="P27" s="74" t="str">
        <f>P26/'Enter Data Here'!$F$39</f>
        <v>#VALUE!</v>
      </c>
      <c r="Q27" s="74" t="str">
        <f>Q26/'Enter Data Here'!$F$39</f>
        <v>#VALUE!</v>
      </c>
      <c r="R27" s="74" t="str">
        <f>R26/'Enter Data Here'!$F$39</f>
        <v>#VALUE!</v>
      </c>
      <c r="S27" s="74" t="str">
        <f>S26/'Enter Data Here'!$F$39</f>
        <v>#VALUE!</v>
      </c>
      <c r="T27" s="74" t="str">
        <f>T26/'Enter Data Here'!$F$39</f>
        <v>#VALUE!</v>
      </c>
      <c r="U27" s="74" t="str">
        <f>U26/'Enter Data Here'!$F$39</f>
        <v>#VALUE!</v>
      </c>
      <c r="V27" s="74" t="str">
        <f>V26/'Enter Data Here'!$F$39</f>
        <v>#VALUE!</v>
      </c>
      <c r="W27" s="74" t="str">
        <f>W26/'Enter Data Here'!$F$39</f>
        <v>#VALUE!</v>
      </c>
      <c r="X27" s="74" t="str">
        <f>X26/'Enter Data Here'!$F$39</f>
        <v>#VALUE!</v>
      </c>
      <c r="Y27" s="74" t="str">
        <f>Y26/'Enter Data Here'!$F$39</f>
        <v>#VALUE!</v>
      </c>
      <c r="Z27" s="74" t="str">
        <f>Z26/'Enter Data Here'!$F$39</f>
        <v>#VALUE!</v>
      </c>
      <c r="AA27" s="74" t="str">
        <f>AA26/'Enter Data Here'!$F$39</f>
        <v>#VALUE!</v>
      </c>
      <c r="AB27" s="74" t="str">
        <f>AB26/'Enter Data Here'!$F$39</f>
        <v>#VALUE!</v>
      </c>
      <c r="AC27" s="74" t="str">
        <f>AC26/'Enter Data Here'!$F$39</f>
        <v>#VALUE!</v>
      </c>
      <c r="AD27" s="74" t="str">
        <f>AD26/'Enter Data Here'!$F$39</f>
        <v>#VALUE!</v>
      </c>
      <c r="AE27" s="74" t="str">
        <f>AE26/'Enter Data Here'!$F$39</f>
        <v>#VALUE!</v>
      </c>
      <c r="AF27" s="74" t="str">
        <f>AF26/'Enter Data Here'!$F$39</f>
        <v>#VALUE!</v>
      </c>
      <c r="AG27" s="74" t="str">
        <f>AG26/'Enter Data Here'!$F$39</f>
        <v>#VALUE!</v>
      </c>
    </row>
    <row r="28" ht="15.75" customHeight="1">
      <c r="A28" s="2"/>
      <c r="B28" s="8"/>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row>
    <row r="29" ht="15.75" customHeight="1">
      <c r="A29" s="2"/>
      <c r="B29" s="8"/>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ht="15.75" customHeight="1">
      <c r="A30" s="2"/>
      <c r="B30" s="8" t="s">
        <v>114</v>
      </c>
      <c r="C30" s="17" t="str">
        <f t="shared" ref="C30:AG30" si="8">C6-C23</f>
        <v>#VALUE!</v>
      </c>
      <c r="D30" s="17" t="str">
        <f t="shared" si="8"/>
        <v>#VALUE!</v>
      </c>
      <c r="E30" s="17" t="str">
        <f t="shared" si="8"/>
        <v>#VALUE!</v>
      </c>
      <c r="F30" s="17" t="str">
        <f t="shared" si="8"/>
        <v>#VALUE!</v>
      </c>
      <c r="G30" s="17" t="str">
        <f t="shared" si="8"/>
        <v>#VALUE!</v>
      </c>
      <c r="H30" s="17" t="str">
        <f t="shared" si="8"/>
        <v>#VALUE!</v>
      </c>
      <c r="I30" s="17" t="str">
        <f t="shared" si="8"/>
        <v>#VALUE!</v>
      </c>
      <c r="J30" s="17" t="str">
        <f t="shared" si="8"/>
        <v>#VALUE!</v>
      </c>
      <c r="K30" s="17" t="str">
        <f t="shared" si="8"/>
        <v>#VALUE!</v>
      </c>
      <c r="L30" s="17" t="str">
        <f t="shared" si="8"/>
        <v>#VALUE!</v>
      </c>
      <c r="M30" s="17" t="str">
        <f t="shared" si="8"/>
        <v>#VALUE!</v>
      </c>
      <c r="N30" s="17" t="str">
        <f t="shared" si="8"/>
        <v>#VALUE!</v>
      </c>
      <c r="O30" s="17" t="str">
        <f t="shared" si="8"/>
        <v>#VALUE!</v>
      </c>
      <c r="P30" s="17" t="str">
        <f t="shared" si="8"/>
        <v>#VALUE!</v>
      </c>
      <c r="Q30" s="17" t="str">
        <f t="shared" si="8"/>
        <v>#VALUE!</v>
      </c>
      <c r="R30" s="17" t="str">
        <f t="shared" si="8"/>
        <v>#VALUE!</v>
      </c>
      <c r="S30" s="17" t="str">
        <f t="shared" si="8"/>
        <v>#VALUE!</v>
      </c>
      <c r="T30" s="17" t="str">
        <f t="shared" si="8"/>
        <v>#VALUE!</v>
      </c>
      <c r="U30" s="17" t="str">
        <f t="shared" si="8"/>
        <v>#VALUE!</v>
      </c>
      <c r="V30" s="17" t="str">
        <f t="shared" si="8"/>
        <v>#VALUE!</v>
      </c>
      <c r="W30" s="17" t="str">
        <f t="shared" si="8"/>
        <v>#VALUE!</v>
      </c>
      <c r="X30" s="17" t="str">
        <f t="shared" si="8"/>
        <v>#VALUE!</v>
      </c>
      <c r="Y30" s="17" t="str">
        <f t="shared" si="8"/>
        <v>#VALUE!</v>
      </c>
      <c r="Z30" s="17" t="str">
        <f t="shared" si="8"/>
        <v>#VALUE!</v>
      </c>
      <c r="AA30" s="17" t="str">
        <f t="shared" si="8"/>
        <v>#VALUE!</v>
      </c>
      <c r="AB30" s="17" t="str">
        <f t="shared" si="8"/>
        <v>#VALUE!</v>
      </c>
      <c r="AC30" s="17" t="str">
        <f t="shared" si="8"/>
        <v>#VALUE!</v>
      </c>
      <c r="AD30" s="17" t="str">
        <f t="shared" si="8"/>
        <v>#VALUE!</v>
      </c>
      <c r="AE30" s="17" t="str">
        <f t="shared" si="8"/>
        <v>#VALUE!</v>
      </c>
      <c r="AF30" s="17" t="str">
        <f t="shared" si="8"/>
        <v>#VALUE!</v>
      </c>
      <c r="AG30" s="17" t="str">
        <f t="shared" si="8"/>
        <v>#VALUE!</v>
      </c>
    </row>
    <row r="31" ht="15.75" customHeight="1">
      <c r="A31" s="29"/>
      <c r="B31" s="29"/>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ht="15.75" customHeight="1">
      <c r="A35" s="2"/>
      <c r="B35" s="8" t="s">
        <v>115</v>
      </c>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ht="15.75" customHeight="1">
      <c r="A36" s="2"/>
      <c r="B36" s="2" t="s">
        <v>116</v>
      </c>
      <c r="C36" s="2">
        <v>1.0</v>
      </c>
      <c r="D36" s="2">
        <f t="shared" ref="D36:AG36" si="9">C36+1</f>
        <v>2</v>
      </c>
      <c r="E36" s="2">
        <f t="shared" si="9"/>
        <v>3</v>
      </c>
      <c r="F36" s="2">
        <f t="shared" si="9"/>
        <v>4</v>
      </c>
      <c r="G36" s="2">
        <f t="shared" si="9"/>
        <v>5</v>
      </c>
      <c r="H36" s="2">
        <f t="shared" si="9"/>
        <v>6</v>
      </c>
      <c r="I36" s="2">
        <f t="shared" si="9"/>
        <v>7</v>
      </c>
      <c r="J36" s="2">
        <f t="shared" si="9"/>
        <v>8</v>
      </c>
      <c r="K36" s="2">
        <f t="shared" si="9"/>
        <v>9</v>
      </c>
      <c r="L36" s="2">
        <f t="shared" si="9"/>
        <v>10</v>
      </c>
      <c r="M36" s="2">
        <f t="shared" si="9"/>
        <v>11</v>
      </c>
      <c r="N36" s="2">
        <f t="shared" si="9"/>
        <v>12</v>
      </c>
      <c r="O36" s="2">
        <f t="shared" si="9"/>
        <v>13</v>
      </c>
      <c r="P36" s="2">
        <f t="shared" si="9"/>
        <v>14</v>
      </c>
      <c r="Q36" s="2">
        <f t="shared" si="9"/>
        <v>15</v>
      </c>
      <c r="R36" s="2">
        <f t="shared" si="9"/>
        <v>16</v>
      </c>
      <c r="S36" s="2">
        <f t="shared" si="9"/>
        <v>17</v>
      </c>
      <c r="T36" s="2">
        <f t="shared" si="9"/>
        <v>18</v>
      </c>
      <c r="U36" s="2">
        <f t="shared" si="9"/>
        <v>19</v>
      </c>
      <c r="V36" s="2">
        <f t="shared" si="9"/>
        <v>20</v>
      </c>
      <c r="W36" s="2">
        <f t="shared" si="9"/>
        <v>21</v>
      </c>
      <c r="X36" s="2">
        <f t="shared" si="9"/>
        <v>22</v>
      </c>
      <c r="Y36" s="2">
        <f t="shared" si="9"/>
        <v>23</v>
      </c>
      <c r="Z36" s="2">
        <f t="shared" si="9"/>
        <v>24</v>
      </c>
      <c r="AA36" s="2">
        <f t="shared" si="9"/>
        <v>25</v>
      </c>
      <c r="AB36" s="2">
        <f t="shared" si="9"/>
        <v>26</v>
      </c>
      <c r="AC36" s="2">
        <f t="shared" si="9"/>
        <v>27</v>
      </c>
      <c r="AD36" s="2">
        <f t="shared" si="9"/>
        <v>28</v>
      </c>
      <c r="AE36" s="2">
        <f t="shared" si="9"/>
        <v>29</v>
      </c>
      <c r="AF36" s="2">
        <f t="shared" si="9"/>
        <v>30</v>
      </c>
      <c r="AG36" s="2">
        <f t="shared" si="9"/>
        <v>31</v>
      </c>
    </row>
    <row r="37" ht="15.75" customHeight="1">
      <c r="A37" s="2"/>
      <c r="B37" s="2" t="s">
        <v>117</v>
      </c>
      <c r="C37" s="27">
        <f>(1+'Enter Data Here'!L48)*'Enter Data Here'!P14</f>
        <v>206000</v>
      </c>
      <c r="D37" s="27">
        <f>C37*(1+'Ignore This'!$O$5)</f>
        <v>212180</v>
      </c>
      <c r="E37" s="27">
        <f>D37*(1+'Ignore This'!$O$5)</f>
        <v>218545.4</v>
      </c>
      <c r="F37" s="27">
        <f>E37*(1+'Ignore This'!$O$5)</f>
        <v>225101.762</v>
      </c>
      <c r="G37" s="27">
        <f>F37*(1+'Ignore This'!$O$5)</f>
        <v>231854.8149</v>
      </c>
      <c r="H37" s="27">
        <f>G37*(1+'Ignore This'!$O$5)</f>
        <v>238810.4593</v>
      </c>
      <c r="I37" s="27">
        <f>H37*(1+'Ignore This'!$O$5)</f>
        <v>245974.7731</v>
      </c>
      <c r="J37" s="27">
        <f>I37*(1+'Ignore This'!$O$5)</f>
        <v>253354.0163</v>
      </c>
      <c r="K37" s="27">
        <f>J37*(1+'Ignore This'!$O$5)</f>
        <v>260954.6368</v>
      </c>
      <c r="L37" s="27">
        <f>K37*(1+'Ignore This'!$O$5)</f>
        <v>268783.2759</v>
      </c>
      <c r="M37" s="27">
        <f>L37*(1+'Ignore This'!$O$5)</f>
        <v>276846.7741</v>
      </c>
      <c r="N37" s="27">
        <f>M37*(1+'Ignore This'!$O$5)</f>
        <v>285152.1774</v>
      </c>
      <c r="O37" s="27">
        <f>N37*(1+'Ignore This'!$O$5)</f>
        <v>293706.7427</v>
      </c>
      <c r="P37" s="27">
        <f>O37*(1+'Ignore This'!$O$5)</f>
        <v>302517.945</v>
      </c>
      <c r="Q37" s="27">
        <f>P37*(1+'Ignore This'!$O$5)</f>
        <v>311593.4833</v>
      </c>
      <c r="R37" s="27">
        <f>Q37*(1+'Ignore This'!$O$5)</f>
        <v>320941.2878</v>
      </c>
      <c r="S37" s="27">
        <f>R37*(1+'Ignore This'!$O$5)</f>
        <v>330569.5265</v>
      </c>
      <c r="T37" s="27">
        <f>S37*(1+'Ignore This'!$O$5)</f>
        <v>340486.6122</v>
      </c>
      <c r="U37" s="27">
        <f>T37*(1+'Ignore This'!$O$5)</f>
        <v>350701.2106</v>
      </c>
      <c r="V37" s="27">
        <f>U37*(1+'Ignore This'!$O$5)</f>
        <v>361222.2469</v>
      </c>
      <c r="W37" s="27">
        <f>V37*(1+'Ignore This'!$O$5)</f>
        <v>372058.9143</v>
      </c>
      <c r="X37" s="27">
        <f>W37*(1+'Ignore This'!$O$5)</f>
        <v>383220.6818</v>
      </c>
      <c r="Y37" s="27">
        <f>X37*(1+'Ignore This'!$O$5)</f>
        <v>394717.3022</v>
      </c>
      <c r="Z37" s="27">
        <f>Y37*(1+'Ignore This'!$O$5)</f>
        <v>406558.8213</v>
      </c>
      <c r="AA37" s="27">
        <f>Z37*(1+'Ignore This'!$O$5)</f>
        <v>418755.5859</v>
      </c>
      <c r="AB37" s="27">
        <f>AA37*(1+'Ignore This'!$O$5)</f>
        <v>431318.2535</v>
      </c>
      <c r="AC37" s="27">
        <f>AB37*(1+'Ignore This'!$O$5)</f>
        <v>444257.8011</v>
      </c>
      <c r="AD37" s="27">
        <f>AC37*(1+'Ignore This'!$O$5)</f>
        <v>457585.5351</v>
      </c>
      <c r="AE37" s="27">
        <f>AD37*(1+'Ignore This'!$O$5)</f>
        <v>471313.1012</v>
      </c>
      <c r="AF37" s="27">
        <f>AE37*(1+'Ignore This'!$O$5)</f>
        <v>485452.4942</v>
      </c>
      <c r="AG37" s="27">
        <f>AF37*(1+'Ignore This'!$O$5)</f>
        <v>500016.0691</v>
      </c>
    </row>
    <row r="38" ht="15.75" customHeight="1">
      <c r="A38" s="180"/>
      <c r="B38" s="180" t="s">
        <v>118</v>
      </c>
      <c r="C38" s="181" t="str">
        <f>C30/'Enter Data Here'!$P$46</f>
        <v>#VALUE!</v>
      </c>
      <c r="D38" s="181" t="str">
        <f>D30/'Enter Data Here'!$P$46</f>
        <v>#VALUE!</v>
      </c>
      <c r="E38" s="181" t="str">
        <f>E30/'Enter Data Here'!$P$46</f>
        <v>#VALUE!</v>
      </c>
      <c r="F38" s="181" t="str">
        <f>F30/'Enter Data Here'!$P$46</f>
        <v>#VALUE!</v>
      </c>
      <c r="G38" s="181" t="str">
        <f>G30/'Enter Data Here'!$P$46</f>
        <v>#VALUE!</v>
      </c>
      <c r="H38" s="181" t="str">
        <f>H30/'Enter Data Here'!$P$46</f>
        <v>#VALUE!</v>
      </c>
      <c r="I38" s="181" t="str">
        <f>I30/'Enter Data Here'!$P$46</f>
        <v>#VALUE!</v>
      </c>
      <c r="J38" s="181" t="str">
        <f>J30/'Enter Data Here'!$P$46</f>
        <v>#VALUE!</v>
      </c>
      <c r="K38" s="181" t="str">
        <f>K30/'Enter Data Here'!$P$46</f>
        <v>#VALUE!</v>
      </c>
      <c r="L38" s="181" t="str">
        <f>L30/'Enter Data Here'!$P$46</f>
        <v>#VALUE!</v>
      </c>
      <c r="M38" s="181" t="str">
        <f>M30/'Enter Data Here'!$P$46</f>
        <v>#VALUE!</v>
      </c>
      <c r="N38" s="181" t="str">
        <f>N30/'Enter Data Here'!$P$46</f>
        <v>#VALUE!</v>
      </c>
      <c r="O38" s="181" t="str">
        <f>O30/'Enter Data Here'!$P$46</f>
        <v>#VALUE!</v>
      </c>
      <c r="P38" s="181" t="str">
        <f>P30/'Enter Data Here'!$P$46</f>
        <v>#VALUE!</v>
      </c>
      <c r="Q38" s="181" t="str">
        <f>Q30/'Enter Data Here'!$P$46</f>
        <v>#VALUE!</v>
      </c>
      <c r="R38" s="181" t="str">
        <f>R30/'Enter Data Here'!$P$46</f>
        <v>#VALUE!</v>
      </c>
      <c r="S38" s="181" t="str">
        <f>S30/'Enter Data Here'!$P$46</f>
        <v>#VALUE!</v>
      </c>
      <c r="T38" s="181" t="str">
        <f>T30/'Enter Data Here'!$P$46</f>
        <v>#VALUE!</v>
      </c>
      <c r="U38" s="181" t="str">
        <f>U30/'Enter Data Here'!$P$46</f>
        <v>#VALUE!</v>
      </c>
      <c r="V38" s="181" t="str">
        <f>V30/'Enter Data Here'!$P$46</f>
        <v>#VALUE!</v>
      </c>
      <c r="W38" s="181" t="str">
        <f>W30/'Enter Data Here'!$P$46</f>
        <v>#VALUE!</v>
      </c>
      <c r="X38" s="181" t="str">
        <f>X30/'Enter Data Here'!$P$46</f>
        <v>#VALUE!</v>
      </c>
      <c r="Y38" s="181" t="str">
        <f>Y30/'Enter Data Here'!$P$46</f>
        <v>#VALUE!</v>
      </c>
      <c r="Z38" s="181" t="str">
        <f>Z30/'Enter Data Here'!$P$46</f>
        <v>#VALUE!</v>
      </c>
      <c r="AA38" s="181" t="str">
        <f>AA30/'Enter Data Here'!$P$46</f>
        <v>#VALUE!</v>
      </c>
      <c r="AB38" s="181" t="str">
        <f>AB30/'Enter Data Here'!$P$46</f>
        <v>#VALUE!</v>
      </c>
      <c r="AC38" s="181" t="str">
        <f>AC30/'Enter Data Here'!$P$46</f>
        <v>#VALUE!</v>
      </c>
      <c r="AD38" s="181" t="str">
        <f>AD30/'Enter Data Here'!$P$46</f>
        <v>#VALUE!</v>
      </c>
      <c r="AE38" s="181" t="str">
        <f>AE30/'Enter Data Here'!$P$46</f>
        <v>#VALUE!</v>
      </c>
      <c r="AF38" s="181" t="str">
        <f>AF30/'Enter Data Here'!$P$46</f>
        <v>#VALUE!</v>
      </c>
      <c r="AG38" s="180"/>
    </row>
    <row r="39" ht="15.75" customHeight="1">
      <c r="A39" s="182"/>
      <c r="B39" s="183" t="s">
        <v>119</v>
      </c>
      <c r="C39" s="184">
        <f>IF('Enter Data Here'!$P$20="yes",C38,C37)</f>
        <v>206000</v>
      </c>
      <c r="D39" s="184">
        <f>IF('Enter Data Here'!$P$20="yes",D38,D37)</f>
        <v>212180</v>
      </c>
      <c r="E39" s="184">
        <f>IF('Enter Data Here'!$P$20="yes",E38,E37)</f>
        <v>218545.4</v>
      </c>
      <c r="F39" s="184">
        <f>IF('Enter Data Here'!$P$20="yes",F38,F37)</f>
        <v>225101.762</v>
      </c>
      <c r="G39" s="184">
        <f>IF('Enter Data Here'!$P$20="yes",G38,G37)</f>
        <v>231854.8149</v>
      </c>
      <c r="H39" s="184">
        <f>IF('Enter Data Here'!$P$20="yes",H38,H37)</f>
        <v>238810.4593</v>
      </c>
      <c r="I39" s="184">
        <f>IF('Enter Data Here'!$P$20="yes",I38,I37)</f>
        <v>245974.7731</v>
      </c>
      <c r="J39" s="184">
        <f>IF('Enter Data Here'!$P$20="yes",J38,J37)</f>
        <v>253354.0163</v>
      </c>
      <c r="K39" s="184">
        <f>IF('Enter Data Here'!$P$20="yes",K38,K37)</f>
        <v>260954.6368</v>
      </c>
      <c r="L39" s="184">
        <f>IF('Enter Data Here'!$P$20="yes",L38,L37)</f>
        <v>268783.2759</v>
      </c>
      <c r="M39" s="184">
        <f>IF('Enter Data Here'!$P$20="yes",M38,M37)</f>
        <v>276846.7741</v>
      </c>
      <c r="N39" s="184">
        <f>IF('Enter Data Here'!$P$20="yes",N38,N37)</f>
        <v>285152.1774</v>
      </c>
      <c r="O39" s="184">
        <f>IF('Enter Data Here'!$P$20="yes",O38,O37)</f>
        <v>293706.7427</v>
      </c>
      <c r="P39" s="184">
        <f>IF('Enter Data Here'!$P$20="yes",P38,P37)</f>
        <v>302517.945</v>
      </c>
      <c r="Q39" s="184">
        <f>IF('Enter Data Here'!$P$20="yes",Q38,Q37)</f>
        <v>311593.4833</v>
      </c>
      <c r="R39" s="184">
        <f>IF('Enter Data Here'!$P$20="yes",R38,R37)</f>
        <v>320941.2878</v>
      </c>
      <c r="S39" s="184">
        <f>IF('Enter Data Here'!$P$20="yes",S38,S37)</f>
        <v>330569.5265</v>
      </c>
      <c r="T39" s="184">
        <f>IF('Enter Data Here'!$P$20="yes",T38,T37)</f>
        <v>340486.6122</v>
      </c>
      <c r="U39" s="184">
        <f>IF('Enter Data Here'!$P$20="yes",U38,U37)</f>
        <v>350701.2106</v>
      </c>
      <c r="V39" s="184">
        <f>IF('Enter Data Here'!$P$20="yes",V38,V37)</f>
        <v>361222.2469</v>
      </c>
      <c r="W39" s="184">
        <f>IF('Enter Data Here'!$P$20="yes",W38,W37)</f>
        <v>372058.9143</v>
      </c>
      <c r="X39" s="184">
        <f>IF('Enter Data Here'!$P$20="yes",X38,X37)</f>
        <v>383220.6818</v>
      </c>
      <c r="Y39" s="184">
        <f>IF('Enter Data Here'!$P$20="yes",Y38,Y37)</f>
        <v>394717.3022</v>
      </c>
      <c r="Z39" s="184">
        <f>IF('Enter Data Here'!$P$20="yes",Z38,Z37)</f>
        <v>406558.8213</v>
      </c>
      <c r="AA39" s="184">
        <f>IF('Enter Data Here'!$P$20="yes",AA38,AA37)</f>
        <v>418755.5859</v>
      </c>
      <c r="AB39" s="184">
        <f>IF('Enter Data Here'!$P$20="yes",AB38,AB37)</f>
        <v>431318.2535</v>
      </c>
      <c r="AC39" s="184">
        <f>IF('Enter Data Here'!$P$20="yes",AC38,AC37)</f>
        <v>444257.8011</v>
      </c>
      <c r="AD39" s="184">
        <f>IF('Enter Data Here'!$P$20="yes",AD38,AD37)</f>
        <v>457585.5351</v>
      </c>
      <c r="AE39" s="184">
        <f>IF('Enter Data Here'!$P$20="yes",AE38,AE37)</f>
        <v>471313.1012</v>
      </c>
      <c r="AF39" s="184">
        <f>IF('Enter Data Here'!$P$20="yes",AF38,AF37)</f>
        <v>485452.4942</v>
      </c>
      <c r="AG39" s="184">
        <f>IF('Enter Data Here'!$P$20="yes",AG38,AG37)</f>
        <v>500016.0691</v>
      </c>
    </row>
    <row r="40" ht="15.75" customHeight="1">
      <c r="A40" s="2"/>
      <c r="B40" s="2" t="s">
        <v>120</v>
      </c>
      <c r="C40" s="27">
        <f>'Ignore This'!F376</f>
        <v>119551.0476</v>
      </c>
      <c r="D40" s="27">
        <f>'Ignore This'!G376</f>
        <v>114015.4573</v>
      </c>
      <c r="E40" s="27">
        <f>'Ignore This'!I376</f>
        <v>108196.6557</v>
      </c>
      <c r="F40" s="27">
        <f>'Ignore This'!J376</f>
        <v>102080.1532</v>
      </c>
      <c r="G40" s="27">
        <f>'Ignore This'!K376</f>
        <v>95650.71875</v>
      </c>
      <c r="H40" s="27">
        <f>'Ignore This'!L376</f>
        <v>88892.34225</v>
      </c>
      <c r="I40" s="27">
        <f>'Ignore This'!M376</f>
        <v>81788.19439</v>
      </c>
      <c r="J40" s="27">
        <f>'Ignore This'!N376</f>
        <v>74320.58484</v>
      </c>
      <c r="K40" s="27">
        <f>'Ignore This'!O376</f>
        <v>66470.91821</v>
      </c>
      <c r="L40" s="27">
        <f>'Ignore This'!P376</f>
        <v>58219.64774</v>
      </c>
      <c r="M40" s="27">
        <f>'Ignore This'!Q376</f>
        <v>49546.22662</v>
      </c>
      <c r="N40" s="27">
        <f>'Ignore This'!R376</f>
        <v>40429.0568</v>
      </c>
      <c r="O40" s="27">
        <f>'Ignore This'!S376</f>
        <v>30845.43528</v>
      </c>
      <c r="P40" s="27">
        <f>'Ignore This'!T376</f>
        <v>20771.49749</v>
      </c>
      <c r="Q40" s="27">
        <f>'Ignore This'!U376</f>
        <v>10182.15792</v>
      </c>
      <c r="R40" s="2">
        <f>'Ignore This'!V376</f>
        <v>0</v>
      </c>
      <c r="S40" s="2">
        <f>'Ignore This'!W376</f>
        <v>0</v>
      </c>
      <c r="T40" s="2">
        <f>'Ignore This'!X376</f>
        <v>0</v>
      </c>
      <c r="U40" s="2">
        <f>'Ignore This'!Y376</f>
        <v>0</v>
      </c>
      <c r="V40" s="2">
        <f>'Ignore This'!Z376</f>
        <v>0</v>
      </c>
      <c r="W40" s="2">
        <f>'Ignore This'!AA376</f>
        <v>0</v>
      </c>
      <c r="X40" s="2">
        <f>'Ignore This'!AB376</f>
        <v>0</v>
      </c>
      <c r="Y40" s="2">
        <f>'Ignore This'!AC376</f>
        <v>0</v>
      </c>
      <c r="Z40" s="2">
        <f>'Ignore This'!AD376</f>
        <v>0</v>
      </c>
      <c r="AA40" s="2">
        <f>'Ignore This'!AE376</f>
        <v>0</v>
      </c>
      <c r="AB40" s="2">
        <f>'Ignore This'!AF376</f>
        <v>0</v>
      </c>
      <c r="AC40" s="2">
        <f>'Ignore This'!AG376</f>
        <v>0</v>
      </c>
      <c r="AD40" s="2">
        <f>'Ignore This'!AH376</f>
        <v>0</v>
      </c>
      <c r="AE40" s="2">
        <f>'Ignore This'!AI376</f>
        <v>0</v>
      </c>
      <c r="AF40" s="2">
        <f>'Ignore This'!AJ376</f>
        <v>0</v>
      </c>
      <c r="AG40" s="2" t="str">
        <f>'Ignore This'!AK376</f>
        <v/>
      </c>
    </row>
    <row r="41" ht="15.75" customHeight="1">
      <c r="A41" s="2"/>
      <c r="B41" s="2" t="s">
        <v>121</v>
      </c>
      <c r="C41" s="27">
        <f>C37*'Enter Data Here'!$P$48</f>
        <v>12360</v>
      </c>
      <c r="D41" s="27">
        <f>D37*'Enter Data Here'!$P$48</f>
        <v>12730.8</v>
      </c>
      <c r="E41" s="27">
        <f>E37*'Enter Data Here'!$P$48</f>
        <v>13112.724</v>
      </c>
      <c r="F41" s="27">
        <f>F37*'Enter Data Here'!$P$48</f>
        <v>13506.10572</v>
      </c>
      <c r="G41" s="27">
        <f>G37*'Enter Data Here'!$P$48</f>
        <v>13911.28889</v>
      </c>
      <c r="H41" s="27">
        <f>H37*'Enter Data Here'!$P$48</f>
        <v>14328.62756</v>
      </c>
      <c r="I41" s="27">
        <f>I37*'Enter Data Here'!$P$48</f>
        <v>14758.48639</v>
      </c>
      <c r="J41" s="27">
        <f>J37*'Enter Data Here'!$P$48</f>
        <v>15201.24098</v>
      </c>
      <c r="K41" s="27">
        <f>K37*'Enter Data Here'!$P$48</f>
        <v>15657.27821</v>
      </c>
      <c r="L41" s="27">
        <f>L37*'Enter Data Here'!$P$48</f>
        <v>16126.99655</v>
      </c>
      <c r="M41" s="27">
        <f>M37*'Enter Data Here'!$P$48</f>
        <v>16610.80645</v>
      </c>
      <c r="N41" s="27">
        <f>N37*'Enter Data Here'!$P$48</f>
        <v>17109.13064</v>
      </c>
      <c r="O41" s="27">
        <f>O37*'Enter Data Here'!$P$48</f>
        <v>17622.40456</v>
      </c>
      <c r="P41" s="27">
        <f>P37*'Enter Data Here'!$P$48</f>
        <v>18151.0767</v>
      </c>
      <c r="Q41" s="27">
        <f>Q37*'Enter Data Here'!$P$48</f>
        <v>18695.609</v>
      </c>
      <c r="R41" s="27">
        <f>R37*'Enter Data Here'!$P$48</f>
        <v>19256.47727</v>
      </c>
      <c r="S41" s="27">
        <f>S37*'Enter Data Here'!$P$48</f>
        <v>19834.17159</v>
      </c>
      <c r="T41" s="27">
        <f>T37*'Enter Data Here'!$P$48</f>
        <v>20429.19673</v>
      </c>
      <c r="U41" s="27">
        <f>U37*'Enter Data Here'!$P$48</f>
        <v>21042.07264</v>
      </c>
      <c r="V41" s="27">
        <f>V37*'Enter Data Here'!$P$48</f>
        <v>21673.33482</v>
      </c>
      <c r="W41" s="27">
        <f>W37*'Enter Data Here'!$P$48</f>
        <v>22323.53486</v>
      </c>
      <c r="X41" s="27">
        <f>X37*'Enter Data Here'!$P$48</f>
        <v>22993.24091</v>
      </c>
      <c r="Y41" s="27">
        <f>Y37*'Enter Data Here'!$P$48</f>
        <v>23683.03813</v>
      </c>
      <c r="Z41" s="27">
        <f>Z37*'Enter Data Here'!$P$48</f>
        <v>24393.52928</v>
      </c>
      <c r="AA41" s="27">
        <f>AA37*'Enter Data Here'!$P$48</f>
        <v>25125.33516</v>
      </c>
      <c r="AB41" s="27">
        <f>AB37*'Enter Data Here'!$P$48</f>
        <v>25879.09521</v>
      </c>
      <c r="AC41" s="27">
        <f>AC37*'Enter Data Here'!$P$48</f>
        <v>26655.46807</v>
      </c>
      <c r="AD41" s="27">
        <f>AD37*'Enter Data Here'!$P$48</f>
        <v>27455.13211</v>
      </c>
      <c r="AE41" s="27">
        <f>AE37*'Enter Data Here'!$P$48</f>
        <v>28278.78607</v>
      </c>
      <c r="AF41" s="27">
        <f>AF37*'Enter Data Here'!$P$48</f>
        <v>29127.14965</v>
      </c>
      <c r="AG41" s="27">
        <f>AG37*'Enter Data Here'!$P$48</f>
        <v>30000.96414</v>
      </c>
    </row>
    <row r="42" ht="15.75" customHeight="1">
      <c r="A42" s="2"/>
      <c r="B42" s="185" t="s">
        <v>122</v>
      </c>
      <c r="C42" s="17" t="str">
        <f>'Ignore This'!J15</f>
        <v>#VALUE!</v>
      </c>
      <c r="D42" s="17" t="str">
        <f>'Ignore This'!K15</f>
        <v>#VALUE!</v>
      </c>
      <c r="E42" s="17" t="str">
        <f>'Ignore This'!L15</f>
        <v>#VALUE!</v>
      </c>
      <c r="F42" s="17" t="str">
        <f>'Ignore This'!M15</f>
        <v>#VALUE!</v>
      </c>
      <c r="G42" s="17" t="str">
        <f>'Ignore This'!N15</f>
        <v>#VALUE!</v>
      </c>
      <c r="H42" s="17" t="str">
        <f>'Ignore This'!O15</f>
        <v>#VALUE!</v>
      </c>
      <c r="I42" s="17" t="str">
        <f>'Ignore This'!P15</f>
        <v>#VALUE!</v>
      </c>
      <c r="J42" s="17" t="str">
        <f>'Ignore This'!Q15</f>
        <v>#VALUE!</v>
      </c>
      <c r="K42" s="17" t="str">
        <f>'Ignore This'!R15</f>
        <v>#VALUE!</v>
      </c>
      <c r="L42" s="17" t="str">
        <f>'Ignore This'!S15</f>
        <v>#VALUE!</v>
      </c>
      <c r="M42" s="17" t="str">
        <f>'Ignore This'!T15</f>
        <v>#VALUE!</v>
      </c>
      <c r="N42" s="17" t="str">
        <f>'Ignore This'!U15</f>
        <v>#VALUE!</v>
      </c>
      <c r="O42" s="17" t="str">
        <f>'Ignore This'!V15</f>
        <v>#VALUE!</v>
      </c>
      <c r="P42" s="17" t="str">
        <f>'Ignore This'!W15</f>
        <v>#VALUE!</v>
      </c>
      <c r="Q42" s="17" t="str">
        <f>'Ignore This'!X15</f>
        <v>#VALUE!</v>
      </c>
      <c r="R42" s="17" t="str">
        <f>'Ignore This'!Y15</f>
        <v>#VALUE!</v>
      </c>
      <c r="S42" s="17" t="str">
        <f>'Ignore This'!Z15</f>
        <v>#VALUE!</v>
      </c>
      <c r="T42" s="17" t="str">
        <f>'Ignore This'!AA15</f>
        <v>#VALUE!</v>
      </c>
      <c r="U42" s="17" t="str">
        <f>'Ignore This'!AB15</f>
        <v>#VALUE!</v>
      </c>
      <c r="V42" s="17" t="str">
        <f>'Ignore This'!AC15</f>
        <v>#VALUE!</v>
      </c>
      <c r="W42" s="17" t="str">
        <f>'Ignore This'!AD15</f>
        <v>#VALUE!</v>
      </c>
      <c r="X42" s="17" t="str">
        <f>'Ignore This'!AE15</f>
        <v>#VALUE!</v>
      </c>
      <c r="Y42" s="17" t="str">
        <f>'Ignore This'!AF15</f>
        <v>#VALUE!</v>
      </c>
      <c r="Z42" s="17" t="str">
        <f>'Ignore This'!AG15</f>
        <v>#VALUE!</v>
      </c>
      <c r="AA42" s="17" t="str">
        <f>'Ignore This'!AH15</f>
        <v>#VALUE!</v>
      </c>
      <c r="AB42" s="17" t="str">
        <f>'Ignore This'!AI15</f>
        <v>#VALUE!</v>
      </c>
      <c r="AC42" s="17" t="str">
        <f>'Ignore This'!AJ15</f>
        <v>#VALUE!</v>
      </c>
      <c r="AD42" s="17" t="str">
        <f>'Ignore This'!AK15</f>
        <v>#VALUE!</v>
      </c>
      <c r="AE42" s="17" t="str">
        <f>'Ignore This'!AL15</f>
        <v>#VALUE!</v>
      </c>
      <c r="AF42" s="17" t="str">
        <f>'Ignore This'!AM15</f>
        <v>#VALUE!</v>
      </c>
      <c r="AG42" s="2" t="str">
        <f>'Ignore This'!AN15</f>
        <v/>
      </c>
    </row>
    <row r="43" ht="15.75" customHeight="1">
      <c r="A43" s="2"/>
      <c r="B43" s="185" t="s">
        <v>123</v>
      </c>
      <c r="C43" s="27">
        <f>C46+'Enter Data Here'!$F$39</f>
        <v>74088.95235</v>
      </c>
      <c r="D43" s="27">
        <f>D46+'Enter Data Here'!$F$39</f>
        <v>85433.74266</v>
      </c>
      <c r="E43" s="27">
        <f>E46+'Enter Data Here'!$F$39</f>
        <v>97236.02027</v>
      </c>
      <c r="F43" s="27">
        <f>F46+'Enter Data Here'!$F$39</f>
        <v>109515.5031</v>
      </c>
      <c r="G43" s="27">
        <f>G46+'Enter Data Here'!$F$39</f>
        <v>122292.8072</v>
      </c>
      <c r="H43" s="27">
        <f>H46+'Enter Data Here'!$F$39</f>
        <v>135589.4895</v>
      </c>
      <c r="I43" s="27">
        <f>I46+'Enter Data Here'!$F$39</f>
        <v>149428.0923</v>
      </c>
      <c r="J43" s="27">
        <f>J46+'Enter Data Here'!$F$39</f>
        <v>163832.1905</v>
      </c>
      <c r="K43" s="27">
        <f>K46+'Enter Data Here'!$F$39</f>
        <v>178826.4403</v>
      </c>
      <c r="L43" s="27">
        <f>L46+'Enter Data Here'!$F$39</f>
        <v>194436.6316</v>
      </c>
      <c r="M43" s="27">
        <f>M46+'Enter Data Here'!$F$39</f>
        <v>210689.7411</v>
      </c>
      <c r="N43" s="27">
        <f>N46+'Enter Data Here'!$F$39</f>
        <v>227613.9899</v>
      </c>
      <c r="O43" s="27">
        <f>O46+'Enter Data Here'!$F$39</f>
        <v>245238.9028</v>
      </c>
      <c r="P43" s="27">
        <f>P46+'Enter Data Here'!$F$39</f>
        <v>263595.3708</v>
      </c>
      <c r="Q43" s="27">
        <f>Q46+'Enter Data Here'!$F$39</f>
        <v>282715.7164</v>
      </c>
      <c r="R43" s="27">
        <f>R46+'Enter Data Here'!$F$39</f>
        <v>301684.8106</v>
      </c>
      <c r="S43" s="27">
        <f>S46+'Enter Data Here'!$F$39</f>
        <v>310735.3549</v>
      </c>
      <c r="T43" s="27">
        <f>T46+'Enter Data Here'!$F$39</f>
        <v>320057.4155</v>
      </c>
      <c r="U43" s="27">
        <f>U46+'Enter Data Here'!$F$39</f>
        <v>329659.138</v>
      </c>
      <c r="V43" s="27">
        <f>V46+'Enter Data Here'!$F$39</f>
        <v>339548.9121</v>
      </c>
      <c r="W43" s="27">
        <f>W46+'Enter Data Here'!$F$39</f>
        <v>349735.3795</v>
      </c>
      <c r="X43" s="27">
        <f>X46+'Enter Data Here'!$F$39</f>
        <v>360227.4409</v>
      </c>
      <c r="Y43" s="27">
        <f>Y46+'Enter Data Here'!$F$39</f>
        <v>371034.2641</v>
      </c>
      <c r="Z43" s="27">
        <f>Z46+'Enter Data Here'!$F$39</f>
        <v>382165.292</v>
      </c>
      <c r="AA43" s="27">
        <f>AA46+'Enter Data Here'!$F$39</f>
        <v>393630.2508</v>
      </c>
      <c r="AB43" s="27">
        <f>AB46+'Enter Data Here'!$F$39</f>
        <v>405439.1583</v>
      </c>
      <c r="AC43" s="27">
        <f>AC46+'Enter Data Here'!$F$39</f>
        <v>417602.333</v>
      </c>
      <c r="AD43" s="27">
        <f>AD46+'Enter Data Here'!$F$39</f>
        <v>430130.403</v>
      </c>
      <c r="AE43" s="27">
        <f>AE46+'Enter Data Here'!$F$39</f>
        <v>443034.3151</v>
      </c>
      <c r="AF43" s="27">
        <f>AF46+'Enter Data Here'!$F$39</f>
        <v>456325.3446</v>
      </c>
      <c r="AG43" s="27">
        <f>AG46+'Enter Data Here'!$F$39</f>
        <v>470015.1049</v>
      </c>
    </row>
    <row r="44" ht="15.75" customHeight="1">
      <c r="A44" s="2"/>
      <c r="B44" s="185" t="s">
        <v>124</v>
      </c>
      <c r="C44" s="27">
        <f>'Enter Data Here'!$F$39</f>
        <v>60000</v>
      </c>
      <c r="D44" s="27">
        <f>'Enter Data Here'!$F$39</f>
        <v>60000</v>
      </c>
      <c r="E44" s="27">
        <f>'Enter Data Here'!$F$39</f>
        <v>60000</v>
      </c>
      <c r="F44" s="27">
        <f>'Enter Data Here'!$F$39</f>
        <v>60000</v>
      </c>
      <c r="G44" s="27">
        <f>'Enter Data Here'!$F$39</f>
        <v>60000</v>
      </c>
      <c r="H44" s="27">
        <f>'Enter Data Here'!$F$39</f>
        <v>60000</v>
      </c>
      <c r="I44" s="27">
        <f>'Enter Data Here'!$F$39</f>
        <v>60000</v>
      </c>
      <c r="J44" s="27">
        <f>'Enter Data Here'!$F$39</f>
        <v>60000</v>
      </c>
      <c r="K44" s="27">
        <f>'Enter Data Here'!$F$39</f>
        <v>60000</v>
      </c>
      <c r="L44" s="27">
        <f>'Enter Data Here'!$F$39</f>
        <v>60000</v>
      </c>
      <c r="M44" s="27">
        <f>'Enter Data Here'!$F$39</f>
        <v>60000</v>
      </c>
      <c r="N44" s="27">
        <f>'Enter Data Here'!$F$39</f>
        <v>60000</v>
      </c>
      <c r="O44" s="27">
        <f>'Enter Data Here'!$F$39</f>
        <v>60000</v>
      </c>
      <c r="P44" s="27">
        <f>'Enter Data Here'!$F$39</f>
        <v>60000</v>
      </c>
      <c r="Q44" s="27">
        <f>'Enter Data Here'!$F$39</f>
        <v>60000</v>
      </c>
      <c r="R44" s="27">
        <f>'Enter Data Here'!$F$39</f>
        <v>60000</v>
      </c>
      <c r="S44" s="27">
        <f>'Enter Data Here'!$F$39</f>
        <v>60000</v>
      </c>
      <c r="T44" s="27">
        <f>'Enter Data Here'!$F$39</f>
        <v>60000</v>
      </c>
      <c r="U44" s="27">
        <f>'Enter Data Here'!$F$39</f>
        <v>60000</v>
      </c>
      <c r="V44" s="27">
        <f>'Enter Data Here'!$F$39</f>
        <v>60000</v>
      </c>
      <c r="W44" s="27">
        <f>'Enter Data Here'!$F$39</f>
        <v>60000</v>
      </c>
      <c r="X44" s="27">
        <f>'Enter Data Here'!$F$39</f>
        <v>60000</v>
      </c>
      <c r="Y44" s="27">
        <f>'Enter Data Here'!$F$39</f>
        <v>60000</v>
      </c>
      <c r="Z44" s="27">
        <f>'Enter Data Here'!$F$39</f>
        <v>60000</v>
      </c>
      <c r="AA44" s="27">
        <f>'Enter Data Here'!$F$39</f>
        <v>60000</v>
      </c>
      <c r="AB44" s="27">
        <f>'Enter Data Here'!$F$39</f>
        <v>60000</v>
      </c>
      <c r="AC44" s="27">
        <f>'Enter Data Here'!$F$39</f>
        <v>60000</v>
      </c>
      <c r="AD44" s="27">
        <f>'Enter Data Here'!$F$39</f>
        <v>60000</v>
      </c>
      <c r="AE44" s="27">
        <f>'Enter Data Here'!$F$39</f>
        <v>60000</v>
      </c>
      <c r="AF44" s="27">
        <f>'Enter Data Here'!$F$39</f>
        <v>60000</v>
      </c>
      <c r="AG44" s="27">
        <f>'Enter Data Here'!$F$39</f>
        <v>60000</v>
      </c>
    </row>
    <row r="45" ht="15.75" customHeight="1">
      <c r="A45" s="2"/>
      <c r="B45" s="8"/>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row>
    <row r="46" ht="15.75" customHeight="1">
      <c r="A46" s="2"/>
      <c r="B46" s="8" t="s">
        <v>125</v>
      </c>
      <c r="C46" s="27">
        <f>C39-C41-C40-'Enter Data Here'!$F$39</f>
        <v>14088.95235</v>
      </c>
      <c r="D46" s="27">
        <f>D39-D41-D40-'Enter Data Here'!$F$39</f>
        <v>25433.74266</v>
      </c>
      <c r="E46" s="27">
        <f>E39-E41-E40-'Enter Data Here'!$F$39</f>
        <v>37236.02027</v>
      </c>
      <c r="F46" s="27">
        <f>F39-F41-F40-'Enter Data Here'!$F$39</f>
        <v>49515.5031</v>
      </c>
      <c r="G46" s="27">
        <f>G39-G41-G40-'Enter Data Here'!$F$39</f>
        <v>62292.80722</v>
      </c>
      <c r="H46" s="27">
        <f>H39-H41-H40-'Enter Data Here'!$F$39</f>
        <v>75589.48949</v>
      </c>
      <c r="I46" s="27">
        <f>I39-I41-I40-'Enter Data Here'!$F$39</f>
        <v>89428.09231</v>
      </c>
      <c r="J46" s="27">
        <f>J39-J41-J40-'Enter Data Here'!$F$39</f>
        <v>103832.1905</v>
      </c>
      <c r="K46" s="27">
        <f>K39-K41-K40-'Enter Data Here'!$F$39</f>
        <v>118826.4403</v>
      </c>
      <c r="L46" s="27">
        <f>L39-L41-L40-'Enter Data Here'!$F$39</f>
        <v>134436.6316</v>
      </c>
      <c r="M46" s="27">
        <f>M39-M41-M40-'Enter Data Here'!$F$39</f>
        <v>150689.7411</v>
      </c>
      <c r="N46" s="27">
        <f>N39-N41-N40-'Enter Data Here'!$F$39</f>
        <v>167613.9899</v>
      </c>
      <c r="O46" s="27">
        <f>O39-O41-O40-'Enter Data Here'!$F$39</f>
        <v>185238.9028</v>
      </c>
      <c r="P46" s="27">
        <f>P39-P41-P40-'Enter Data Here'!$F$39</f>
        <v>203595.3708</v>
      </c>
      <c r="Q46" s="27">
        <f>Q39-Q41-Q40-'Enter Data Here'!$F$39</f>
        <v>222715.7164</v>
      </c>
      <c r="R46" s="27">
        <f>R39-R41-R40-'Enter Data Here'!$F$39</f>
        <v>241684.8106</v>
      </c>
      <c r="S46" s="27">
        <f>S39-S41-S40-'Enter Data Here'!$F$39</f>
        <v>250735.3549</v>
      </c>
      <c r="T46" s="27">
        <f>T39-T41-T40-'Enter Data Here'!$F$39</f>
        <v>260057.4155</v>
      </c>
      <c r="U46" s="27">
        <f>U39-U41-U40-'Enter Data Here'!$F$39</f>
        <v>269659.138</v>
      </c>
      <c r="V46" s="27">
        <f>V39-V41-V40-'Enter Data Here'!$F$39</f>
        <v>279548.9121</v>
      </c>
      <c r="W46" s="27">
        <f>W39-W41-W40-'Enter Data Here'!$F$39</f>
        <v>289735.3795</v>
      </c>
      <c r="X46" s="27">
        <f>X39-X41-X40-'Enter Data Here'!$F$39</f>
        <v>300227.4409</v>
      </c>
      <c r="Y46" s="27">
        <f>Y39-Y41-Y40-'Enter Data Here'!$F$39</f>
        <v>311034.2641</v>
      </c>
      <c r="Z46" s="27">
        <f>Z39-Z41-Z40-'Enter Data Here'!$F$39</f>
        <v>322165.292</v>
      </c>
      <c r="AA46" s="27">
        <f>AA39-AA41-AA40-'Enter Data Here'!$F$39</f>
        <v>333630.2508</v>
      </c>
      <c r="AB46" s="27">
        <f>AB39-AB41-AB40-'Enter Data Here'!$F$39</f>
        <v>345439.1583</v>
      </c>
      <c r="AC46" s="27">
        <f>AC39-AC41-AC40-'Enter Data Here'!$F$39</f>
        <v>357602.333</v>
      </c>
      <c r="AD46" s="27">
        <f>AD39-AD41-AD40-'Enter Data Here'!$F$39</f>
        <v>370130.403</v>
      </c>
      <c r="AE46" s="27">
        <f>AE39-AE41-AE40-'Enter Data Here'!$F$39</f>
        <v>383034.3151</v>
      </c>
      <c r="AF46" s="27">
        <f>AF39-AF41-AF40-'Enter Data Here'!$F$39</f>
        <v>396325.3446</v>
      </c>
      <c r="AG46" s="27">
        <f>AG39-AG41-AG40-'Enter Data Here'!$F$39</f>
        <v>410015.1049</v>
      </c>
    </row>
    <row r="47" ht="15.75" customHeight="1">
      <c r="A47" s="2"/>
      <c r="B47" s="186" t="s">
        <v>126</v>
      </c>
      <c r="C47" s="74" t="str">
        <f t="shared" ref="C47:AF47" si="10">(C42/C44)/C36</f>
        <v>#VALUE!</v>
      </c>
      <c r="D47" s="74" t="str">
        <f t="shared" si="10"/>
        <v>#VALUE!</v>
      </c>
      <c r="E47" s="74" t="str">
        <f t="shared" si="10"/>
        <v>#VALUE!</v>
      </c>
      <c r="F47" s="74" t="str">
        <f t="shared" si="10"/>
        <v>#VALUE!</v>
      </c>
      <c r="G47" s="74" t="str">
        <f t="shared" si="10"/>
        <v>#VALUE!</v>
      </c>
      <c r="H47" s="74" t="str">
        <f t="shared" si="10"/>
        <v>#VALUE!</v>
      </c>
      <c r="I47" s="74" t="str">
        <f t="shared" si="10"/>
        <v>#VALUE!</v>
      </c>
      <c r="J47" s="74" t="str">
        <f t="shared" si="10"/>
        <v>#VALUE!</v>
      </c>
      <c r="K47" s="74" t="str">
        <f t="shared" si="10"/>
        <v>#VALUE!</v>
      </c>
      <c r="L47" s="74" t="str">
        <f t="shared" si="10"/>
        <v>#VALUE!</v>
      </c>
      <c r="M47" s="74" t="str">
        <f t="shared" si="10"/>
        <v>#VALUE!</v>
      </c>
      <c r="N47" s="74" t="str">
        <f t="shared" si="10"/>
        <v>#VALUE!</v>
      </c>
      <c r="O47" s="74" t="str">
        <f t="shared" si="10"/>
        <v>#VALUE!</v>
      </c>
      <c r="P47" s="74" t="str">
        <f t="shared" si="10"/>
        <v>#VALUE!</v>
      </c>
      <c r="Q47" s="74" t="str">
        <f t="shared" si="10"/>
        <v>#VALUE!</v>
      </c>
      <c r="R47" s="74" t="str">
        <f t="shared" si="10"/>
        <v>#VALUE!</v>
      </c>
      <c r="S47" s="74" t="str">
        <f t="shared" si="10"/>
        <v>#VALUE!</v>
      </c>
      <c r="T47" s="74" t="str">
        <f t="shared" si="10"/>
        <v>#VALUE!</v>
      </c>
      <c r="U47" s="74" t="str">
        <f t="shared" si="10"/>
        <v>#VALUE!</v>
      </c>
      <c r="V47" s="74" t="str">
        <f t="shared" si="10"/>
        <v>#VALUE!</v>
      </c>
      <c r="W47" s="74" t="str">
        <f t="shared" si="10"/>
        <v>#VALUE!</v>
      </c>
      <c r="X47" s="74" t="str">
        <f t="shared" si="10"/>
        <v>#VALUE!</v>
      </c>
      <c r="Y47" s="74" t="str">
        <f t="shared" si="10"/>
        <v>#VALUE!</v>
      </c>
      <c r="Z47" s="74" t="str">
        <f t="shared" si="10"/>
        <v>#VALUE!</v>
      </c>
      <c r="AA47" s="74" t="str">
        <f t="shared" si="10"/>
        <v>#VALUE!</v>
      </c>
      <c r="AB47" s="74" t="str">
        <f t="shared" si="10"/>
        <v>#VALUE!</v>
      </c>
      <c r="AC47" s="74" t="str">
        <f t="shared" si="10"/>
        <v>#VALUE!</v>
      </c>
      <c r="AD47" s="74" t="str">
        <f t="shared" si="10"/>
        <v>#VALUE!</v>
      </c>
      <c r="AE47" s="74" t="str">
        <f t="shared" si="10"/>
        <v>#VALUE!</v>
      </c>
      <c r="AF47" s="74" t="str">
        <f t="shared" si="10"/>
        <v>#VALUE!</v>
      </c>
      <c r="AG47" s="2"/>
    </row>
    <row r="48" ht="15.75" customHeight="1">
      <c r="A48" s="2"/>
      <c r="B48" s="8" t="s">
        <v>127</v>
      </c>
      <c r="C48" s="74" t="str">
        <f t="shared" ref="C48:AF48" si="11">((C42+C43)/C44)^(1/C36)-1</f>
        <v>#VALUE!</v>
      </c>
      <c r="D48" s="74" t="str">
        <f t="shared" si="11"/>
        <v>#VALUE!</v>
      </c>
      <c r="E48" s="74" t="str">
        <f t="shared" si="11"/>
        <v>#VALUE!</v>
      </c>
      <c r="F48" s="74" t="str">
        <f t="shared" si="11"/>
        <v>#VALUE!</v>
      </c>
      <c r="G48" s="74" t="str">
        <f t="shared" si="11"/>
        <v>#VALUE!</v>
      </c>
      <c r="H48" s="74" t="str">
        <f t="shared" si="11"/>
        <v>#VALUE!</v>
      </c>
      <c r="I48" s="74" t="str">
        <f t="shared" si="11"/>
        <v>#VALUE!</v>
      </c>
      <c r="J48" s="74" t="str">
        <f t="shared" si="11"/>
        <v>#VALUE!</v>
      </c>
      <c r="K48" s="74" t="str">
        <f t="shared" si="11"/>
        <v>#VALUE!</v>
      </c>
      <c r="L48" s="74" t="str">
        <f t="shared" si="11"/>
        <v>#VALUE!</v>
      </c>
      <c r="M48" s="74" t="str">
        <f t="shared" si="11"/>
        <v>#VALUE!</v>
      </c>
      <c r="N48" s="74" t="str">
        <f t="shared" si="11"/>
        <v>#VALUE!</v>
      </c>
      <c r="O48" s="74" t="str">
        <f t="shared" si="11"/>
        <v>#VALUE!</v>
      </c>
      <c r="P48" s="74" t="str">
        <f t="shared" si="11"/>
        <v>#VALUE!</v>
      </c>
      <c r="Q48" s="74" t="str">
        <f t="shared" si="11"/>
        <v>#VALUE!</v>
      </c>
      <c r="R48" s="74" t="str">
        <f t="shared" si="11"/>
        <v>#VALUE!</v>
      </c>
      <c r="S48" s="74" t="str">
        <f t="shared" si="11"/>
        <v>#VALUE!</v>
      </c>
      <c r="T48" s="74" t="str">
        <f t="shared" si="11"/>
        <v>#VALUE!</v>
      </c>
      <c r="U48" s="74" t="str">
        <f t="shared" si="11"/>
        <v>#VALUE!</v>
      </c>
      <c r="V48" s="74" t="str">
        <f t="shared" si="11"/>
        <v>#VALUE!</v>
      </c>
      <c r="W48" s="74" t="str">
        <f t="shared" si="11"/>
        <v>#VALUE!</v>
      </c>
      <c r="X48" s="74" t="str">
        <f t="shared" si="11"/>
        <v>#VALUE!</v>
      </c>
      <c r="Y48" s="74" t="str">
        <f t="shared" si="11"/>
        <v>#VALUE!</v>
      </c>
      <c r="Z48" s="74" t="str">
        <f t="shared" si="11"/>
        <v>#VALUE!</v>
      </c>
      <c r="AA48" s="74" t="str">
        <f t="shared" si="11"/>
        <v>#VALUE!</v>
      </c>
      <c r="AB48" s="74" t="str">
        <f t="shared" si="11"/>
        <v>#VALUE!</v>
      </c>
      <c r="AC48" s="74" t="str">
        <f t="shared" si="11"/>
        <v>#VALUE!</v>
      </c>
      <c r="AD48" s="74" t="str">
        <f t="shared" si="11"/>
        <v>#VALUE!</v>
      </c>
      <c r="AE48" s="74" t="str">
        <f t="shared" si="11"/>
        <v>#VALUE!</v>
      </c>
      <c r="AF48" s="74" t="str">
        <f t="shared" si="11"/>
        <v>#VALUE!</v>
      </c>
      <c r="AG48" s="74"/>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row>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tableParts count="1">
    <tablePart r:id="rId3"/>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5" width="12.63"/>
    <col customWidth="1" min="6" max="6" width="17.0"/>
    <col customWidth="1" min="7" max="7" width="16.88"/>
    <col customWidth="1" min="8" max="9" width="16.5"/>
    <col customWidth="1" min="14" max="14" width="27.5"/>
  </cols>
  <sheetData>
    <row r="1" ht="15.75" customHeight="1">
      <c r="G1" s="3"/>
    </row>
    <row r="2" ht="15.75" customHeight="1">
      <c r="G2" s="3"/>
      <c r="H2" s="4"/>
      <c r="I2" s="5" t="s">
        <v>1</v>
      </c>
      <c r="J2" s="6"/>
      <c r="K2" s="6"/>
      <c r="L2" s="7"/>
    </row>
    <row r="3" ht="15.75" customHeight="1">
      <c r="B3" s="4" t="s">
        <v>2</v>
      </c>
      <c r="C3" s="3">
        <f>'Enter Data Here'!F31</f>
        <v>120000</v>
      </c>
      <c r="D3" s="4">
        <v>120000.0</v>
      </c>
      <c r="G3" s="3"/>
      <c r="H3" s="4"/>
      <c r="I3" s="9" t="s">
        <v>4</v>
      </c>
      <c r="J3" s="10">
        <v>0.0085</v>
      </c>
      <c r="L3" s="11"/>
      <c r="N3" s="12"/>
      <c r="O3" s="12"/>
    </row>
    <row r="4" ht="15.75" customHeight="1">
      <c r="B4" s="4" t="s">
        <v>5</v>
      </c>
      <c r="C4" s="4">
        <f>'Enter Data Here'!F35*12</f>
        <v>180</v>
      </c>
      <c r="D4" s="13">
        <f>'Enter Data Here'!F35</f>
        <v>15</v>
      </c>
      <c r="F4" s="5" t="s">
        <v>6</v>
      </c>
      <c r="G4" s="14">
        <f>'Enter Data Here'!L48</f>
        <v>0.03</v>
      </c>
      <c r="H4" s="4"/>
      <c r="I4" s="9" t="s">
        <v>7</v>
      </c>
      <c r="J4" s="4">
        <f>J3/12</f>
        <v>0.0007083333333</v>
      </c>
      <c r="L4" s="15" t="str">
        <f>IF('Enter Data Here'!F37="yes", 'Ignore This'!J5,"$0")</f>
        <v>$0</v>
      </c>
      <c r="N4" s="12" t="str">
        <f>'Enter Data Here'!J46</f>
        <v>Annual Rent Increase (%)</v>
      </c>
      <c r="O4" s="18">
        <f>'Enter Data Here'!L46</f>
        <v>0.03</v>
      </c>
    </row>
    <row r="5" ht="15.75" customHeight="1">
      <c r="B5" s="4" t="s">
        <v>9</v>
      </c>
      <c r="C5" s="4">
        <f>'Enter Data Here'!F33/12</f>
        <v>0.004166666667</v>
      </c>
      <c r="D5" s="10">
        <f>'Enter Data Here'!F33</f>
        <v>0.05</v>
      </c>
      <c r="F5" s="20" t="s">
        <v>10</v>
      </c>
      <c r="G5" s="21">
        <f>(1+G4)^(1/12)-1</f>
        <v>0.002466269772</v>
      </c>
      <c r="H5" s="4"/>
      <c r="I5" s="9" t="s">
        <v>11</v>
      </c>
      <c r="J5" s="3">
        <f>J4*C3</f>
        <v>85</v>
      </c>
      <c r="L5" s="11"/>
      <c r="N5" s="12" t="str">
        <f>'Enter Data Here'!J48</f>
        <v>Annual Property Value Increase (%)</v>
      </c>
      <c r="O5" s="18">
        <f>'Enter Data Here'!L48</f>
        <v>0.03</v>
      </c>
    </row>
    <row r="6" ht="15.75" customHeight="1">
      <c r="B6" s="4" t="s">
        <v>12</v>
      </c>
      <c r="C6" s="3">
        <f>PMT(C5,C4,-C3)</f>
        <v>948.9523521</v>
      </c>
      <c r="G6" s="3"/>
      <c r="H6" s="4"/>
      <c r="I6" s="20" t="s">
        <v>13</v>
      </c>
      <c r="J6" s="22">
        <f>C3*0.0175</f>
        <v>2100</v>
      </c>
      <c r="K6" s="23"/>
      <c r="L6" s="24"/>
      <c r="N6" s="12" t="str">
        <f>'Enter Data Here'!J50</f>
        <v>Operating Expenses Increase</v>
      </c>
      <c r="O6" s="18">
        <f>'Enter Data Here'!L50</f>
        <v>0.03</v>
      </c>
    </row>
    <row r="7" ht="15.75" customHeight="1">
      <c r="G7" s="3"/>
    </row>
    <row r="8" ht="15.75" customHeight="1">
      <c r="A8" s="4" t="s">
        <v>14</v>
      </c>
      <c r="B8" s="4" t="s">
        <v>15</v>
      </c>
      <c r="C8" s="4" t="s">
        <v>16</v>
      </c>
      <c r="D8" s="4" t="s">
        <v>17</v>
      </c>
      <c r="E8" s="4" t="s">
        <v>18</v>
      </c>
      <c r="F8" s="4" t="s">
        <v>19</v>
      </c>
      <c r="G8" s="4" t="s">
        <v>20</v>
      </c>
    </row>
    <row r="9" ht="15.75" customHeight="1">
      <c r="A9" s="25">
        <v>1.0</v>
      </c>
      <c r="B9" s="26">
        <f>C3</f>
        <v>120000</v>
      </c>
      <c r="C9" s="26">
        <f>C6</f>
        <v>948.9523521</v>
      </c>
      <c r="D9" s="26">
        <f>B9*C5</f>
        <v>500</v>
      </c>
      <c r="E9" s="26">
        <f>C9-D9</f>
        <v>448.9523521</v>
      </c>
      <c r="F9" s="26">
        <f t="shared" ref="F9:F368" si="1">B9-E9</f>
        <v>119551.0476</v>
      </c>
      <c r="G9" s="26">
        <v>150000.0</v>
      </c>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row>
    <row r="10" ht="15.75" customHeight="1">
      <c r="A10" s="25">
        <f t="shared" ref="A10:A368" si="2">IF(F9&gt;0,A9+1,"")</f>
        <v>2</v>
      </c>
      <c r="B10" s="26">
        <f t="shared" ref="B10:B369" si="3">IF(F9&gt;0,F9,"")</f>
        <v>119551.0476</v>
      </c>
      <c r="C10" s="26">
        <f t="shared" ref="C10:C368" si="4">IF(F9&gt;0,$C$6,"")</f>
        <v>948.9523521</v>
      </c>
      <c r="D10" s="26">
        <f t="shared" ref="D10:D368" si="5">IF(F9&gt;0,B10*$C$5,"")</f>
        <v>498.1293652</v>
      </c>
      <c r="E10" s="26">
        <f t="shared" ref="E10:E368" si="6">IF(F9&gt;0,C10-D10,"")</f>
        <v>450.8229869</v>
      </c>
      <c r="F10" s="26">
        <f t="shared" si="1"/>
        <v>119100.2247</v>
      </c>
      <c r="G10" s="28">
        <f t="shared" ref="G10:G368" si="7">G9*(1+$G$5)</f>
        <v>150369.9405</v>
      </c>
      <c r="H10" s="25"/>
      <c r="I10" s="25"/>
      <c r="J10" s="29"/>
      <c r="K10" s="29"/>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row>
    <row r="11" ht="15.75" customHeight="1">
      <c r="A11" s="25">
        <f t="shared" si="2"/>
        <v>3</v>
      </c>
      <c r="B11" s="26">
        <f t="shared" si="3"/>
        <v>119100.2247</v>
      </c>
      <c r="C11" s="26">
        <f t="shared" si="4"/>
        <v>948.9523521</v>
      </c>
      <c r="D11" s="26">
        <f t="shared" si="5"/>
        <v>496.2509361</v>
      </c>
      <c r="E11" s="26">
        <f t="shared" si="6"/>
        <v>452.701416</v>
      </c>
      <c r="F11" s="26">
        <f t="shared" si="1"/>
        <v>118647.5232</v>
      </c>
      <c r="G11" s="28">
        <f t="shared" si="7"/>
        <v>150740.7933</v>
      </c>
      <c r="H11" s="25"/>
      <c r="I11" s="25"/>
      <c r="J11" s="29"/>
      <c r="K11" s="29"/>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row>
    <row r="12" ht="15.75" customHeight="1">
      <c r="A12" s="25">
        <f t="shared" si="2"/>
        <v>4</v>
      </c>
      <c r="B12" s="26">
        <f t="shared" si="3"/>
        <v>118647.5232</v>
      </c>
      <c r="C12" s="26">
        <f t="shared" si="4"/>
        <v>948.9523521</v>
      </c>
      <c r="D12" s="26">
        <f t="shared" si="5"/>
        <v>494.3646802</v>
      </c>
      <c r="E12" s="26">
        <f t="shared" si="6"/>
        <v>454.5876719</v>
      </c>
      <c r="F12" s="26">
        <f t="shared" si="1"/>
        <v>118192.9356</v>
      </c>
      <c r="G12" s="28">
        <f t="shared" si="7"/>
        <v>151112.5608</v>
      </c>
      <c r="H12" s="25"/>
      <c r="I12" s="25"/>
      <c r="J12" s="29"/>
      <c r="K12" s="29"/>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row>
    <row r="13" ht="15.75" customHeight="1">
      <c r="A13" s="25">
        <f t="shared" si="2"/>
        <v>5</v>
      </c>
      <c r="B13" s="26">
        <f t="shared" si="3"/>
        <v>118192.9356</v>
      </c>
      <c r="C13" s="26">
        <f t="shared" si="4"/>
        <v>948.9523521</v>
      </c>
      <c r="D13" s="26">
        <f t="shared" si="5"/>
        <v>492.4705649</v>
      </c>
      <c r="E13" s="26">
        <f t="shared" si="6"/>
        <v>456.4817872</v>
      </c>
      <c r="F13" s="26">
        <f t="shared" si="1"/>
        <v>117736.4538</v>
      </c>
      <c r="G13" s="28">
        <f t="shared" si="7"/>
        <v>151485.2451</v>
      </c>
      <c r="H13" s="25"/>
      <c r="I13" s="33"/>
      <c r="J13" s="35">
        <v>1.0</v>
      </c>
      <c r="K13" s="35">
        <v>2.0</v>
      </c>
      <c r="L13" s="35">
        <v>3.0</v>
      </c>
      <c r="M13" s="35">
        <f t="shared" ref="M13:AM13" si="8">L13+1</f>
        <v>4</v>
      </c>
      <c r="N13" s="35">
        <f t="shared" si="8"/>
        <v>5</v>
      </c>
      <c r="O13" s="35">
        <f t="shared" si="8"/>
        <v>6</v>
      </c>
      <c r="P13" s="35">
        <f t="shared" si="8"/>
        <v>7</v>
      </c>
      <c r="Q13" s="35">
        <f t="shared" si="8"/>
        <v>8</v>
      </c>
      <c r="R13" s="35">
        <f t="shared" si="8"/>
        <v>9</v>
      </c>
      <c r="S13" s="35">
        <f t="shared" si="8"/>
        <v>10</v>
      </c>
      <c r="T13" s="35">
        <f t="shared" si="8"/>
        <v>11</v>
      </c>
      <c r="U13" s="35">
        <f t="shared" si="8"/>
        <v>12</v>
      </c>
      <c r="V13" s="35">
        <f t="shared" si="8"/>
        <v>13</v>
      </c>
      <c r="W13" s="35">
        <f t="shared" si="8"/>
        <v>14</v>
      </c>
      <c r="X13" s="35">
        <f t="shared" si="8"/>
        <v>15</v>
      </c>
      <c r="Y13" s="35">
        <f t="shared" si="8"/>
        <v>16</v>
      </c>
      <c r="Z13" s="35">
        <f t="shared" si="8"/>
        <v>17</v>
      </c>
      <c r="AA13" s="35">
        <f t="shared" si="8"/>
        <v>18</v>
      </c>
      <c r="AB13" s="35">
        <f t="shared" si="8"/>
        <v>19</v>
      </c>
      <c r="AC13" s="35">
        <f t="shared" si="8"/>
        <v>20</v>
      </c>
      <c r="AD13" s="35">
        <f t="shared" si="8"/>
        <v>21</v>
      </c>
      <c r="AE13" s="35">
        <f t="shared" si="8"/>
        <v>22</v>
      </c>
      <c r="AF13" s="35">
        <f t="shared" si="8"/>
        <v>23</v>
      </c>
      <c r="AG13" s="35">
        <f t="shared" si="8"/>
        <v>24</v>
      </c>
      <c r="AH13" s="35">
        <f t="shared" si="8"/>
        <v>25</v>
      </c>
      <c r="AI13" s="35">
        <f t="shared" si="8"/>
        <v>26</v>
      </c>
      <c r="AJ13" s="35">
        <f t="shared" si="8"/>
        <v>27</v>
      </c>
      <c r="AK13" s="35">
        <f t="shared" si="8"/>
        <v>28</v>
      </c>
      <c r="AL13" s="35">
        <f t="shared" si="8"/>
        <v>29</v>
      </c>
      <c r="AM13" s="41">
        <f t="shared" si="8"/>
        <v>30</v>
      </c>
    </row>
    <row r="14" ht="15.75" customHeight="1">
      <c r="A14" s="25">
        <f t="shared" si="2"/>
        <v>6</v>
      </c>
      <c r="B14" s="26">
        <f t="shared" si="3"/>
        <v>117736.4538</v>
      </c>
      <c r="C14" s="26">
        <f t="shared" si="4"/>
        <v>948.9523521</v>
      </c>
      <c r="D14" s="26">
        <f t="shared" si="5"/>
        <v>490.5685574</v>
      </c>
      <c r="E14" s="26">
        <f t="shared" si="6"/>
        <v>458.3837946</v>
      </c>
      <c r="F14" s="26">
        <f t="shared" si="1"/>
        <v>117278.07</v>
      </c>
      <c r="G14" s="28">
        <f t="shared" si="7"/>
        <v>151858.8486</v>
      </c>
      <c r="H14" s="25"/>
      <c r="I14" s="42" t="s">
        <v>27</v>
      </c>
      <c r="J14" s="44" t="str">
        <f>'Annual Data '!C26</f>
        <v>#VALUE!</v>
      </c>
      <c r="K14" s="44" t="str">
        <f>'Annual Data '!D26</f>
        <v>#VALUE!</v>
      </c>
      <c r="L14" s="44" t="str">
        <f>'Annual Data '!E26</f>
        <v>#VALUE!</v>
      </c>
      <c r="M14" s="44" t="str">
        <f>'Annual Data '!F26</f>
        <v>#VALUE!</v>
      </c>
      <c r="N14" s="44" t="str">
        <f>'Annual Data '!G26</f>
        <v>#VALUE!</v>
      </c>
      <c r="O14" s="44" t="str">
        <f>'Annual Data '!H26</f>
        <v>#VALUE!</v>
      </c>
      <c r="P14" s="44" t="str">
        <f>'Annual Data '!I26</f>
        <v>#VALUE!</v>
      </c>
      <c r="Q14" s="44" t="str">
        <f>'Annual Data '!J26</f>
        <v>#VALUE!</v>
      </c>
      <c r="R14" s="44" t="str">
        <f>'Annual Data '!K26</f>
        <v>#VALUE!</v>
      </c>
      <c r="S14" s="44" t="str">
        <f>'Annual Data '!L26</f>
        <v>#VALUE!</v>
      </c>
      <c r="T14" s="44" t="str">
        <f>'Annual Data '!M26</f>
        <v>#VALUE!</v>
      </c>
      <c r="U14" s="44" t="str">
        <f>'Annual Data '!N26</f>
        <v>#VALUE!</v>
      </c>
      <c r="V14" s="44" t="str">
        <f>'Annual Data '!O26</f>
        <v>#VALUE!</v>
      </c>
      <c r="W14" s="44" t="str">
        <f>'Annual Data '!P26</f>
        <v>#VALUE!</v>
      </c>
      <c r="X14" s="44" t="str">
        <f>'Annual Data '!Q26</f>
        <v>#VALUE!</v>
      </c>
      <c r="Y14" s="44" t="str">
        <f>'Annual Data '!R26</f>
        <v>#VALUE!</v>
      </c>
      <c r="Z14" s="44" t="str">
        <f>'Annual Data '!S26</f>
        <v>#VALUE!</v>
      </c>
      <c r="AA14" s="44" t="str">
        <f>'Annual Data '!T26</f>
        <v>#VALUE!</v>
      </c>
      <c r="AB14" s="44" t="str">
        <f>'Annual Data '!U26</f>
        <v>#VALUE!</v>
      </c>
      <c r="AC14" s="44" t="str">
        <f>'Annual Data '!V26</f>
        <v>#VALUE!</v>
      </c>
      <c r="AD14" s="44" t="str">
        <f>'Annual Data '!W26</f>
        <v>#VALUE!</v>
      </c>
      <c r="AE14" s="44" t="str">
        <f>'Annual Data '!X26</f>
        <v>#VALUE!</v>
      </c>
      <c r="AF14" s="44" t="str">
        <f>'Annual Data '!Y26</f>
        <v>#VALUE!</v>
      </c>
      <c r="AG14" s="44" t="str">
        <f>'Annual Data '!Z26</f>
        <v>#VALUE!</v>
      </c>
      <c r="AH14" s="44" t="str">
        <f>'Annual Data '!AA26</f>
        <v>#VALUE!</v>
      </c>
      <c r="AI14" s="44" t="str">
        <f>'Annual Data '!AB26</f>
        <v>#VALUE!</v>
      </c>
      <c r="AJ14" s="44" t="str">
        <f>'Annual Data '!AC26</f>
        <v>#VALUE!</v>
      </c>
      <c r="AK14" s="44" t="str">
        <f>'Annual Data '!AD26</f>
        <v>#VALUE!</v>
      </c>
      <c r="AL14" s="44" t="str">
        <f>'Annual Data '!AE26</f>
        <v>#VALUE!</v>
      </c>
      <c r="AM14" s="56" t="str">
        <f>'Annual Data '!AF26</f>
        <v>#VALUE!</v>
      </c>
    </row>
    <row r="15" ht="15.75" customHeight="1">
      <c r="A15" s="25">
        <f t="shared" si="2"/>
        <v>7</v>
      </c>
      <c r="B15" s="26">
        <f t="shared" si="3"/>
        <v>117278.07</v>
      </c>
      <c r="C15" s="26">
        <f t="shared" si="4"/>
        <v>948.9523521</v>
      </c>
      <c r="D15" s="26">
        <f t="shared" si="5"/>
        <v>488.658625</v>
      </c>
      <c r="E15" s="26">
        <f t="shared" si="6"/>
        <v>460.2937271</v>
      </c>
      <c r="F15" s="26">
        <f t="shared" si="1"/>
        <v>116817.7763</v>
      </c>
      <c r="G15" s="28">
        <f t="shared" si="7"/>
        <v>152233.3735</v>
      </c>
      <c r="H15" s="25"/>
      <c r="I15" s="42" t="s">
        <v>38</v>
      </c>
      <c r="J15" s="44" t="str">
        <f>J14</f>
        <v>#VALUE!</v>
      </c>
      <c r="K15" s="44" t="str">
        <f>J14+K14</f>
        <v>#VALUE!</v>
      </c>
      <c r="L15" s="44" t="str">
        <f>J14+K14+L14</f>
        <v>#VALUE!</v>
      </c>
      <c r="M15" s="44" t="str">
        <f t="shared" ref="M15:AM15" si="9">sum($J$14:M14)</f>
        <v>#VALUE!</v>
      </c>
      <c r="N15" s="44" t="str">
        <f t="shared" si="9"/>
        <v>#VALUE!</v>
      </c>
      <c r="O15" s="44" t="str">
        <f t="shared" si="9"/>
        <v>#VALUE!</v>
      </c>
      <c r="P15" s="44" t="str">
        <f t="shared" si="9"/>
        <v>#VALUE!</v>
      </c>
      <c r="Q15" s="44" t="str">
        <f t="shared" si="9"/>
        <v>#VALUE!</v>
      </c>
      <c r="R15" s="44" t="str">
        <f t="shared" si="9"/>
        <v>#VALUE!</v>
      </c>
      <c r="S15" s="44" t="str">
        <f t="shared" si="9"/>
        <v>#VALUE!</v>
      </c>
      <c r="T15" s="44" t="str">
        <f t="shared" si="9"/>
        <v>#VALUE!</v>
      </c>
      <c r="U15" s="44" t="str">
        <f t="shared" si="9"/>
        <v>#VALUE!</v>
      </c>
      <c r="V15" s="44" t="str">
        <f t="shared" si="9"/>
        <v>#VALUE!</v>
      </c>
      <c r="W15" s="44" t="str">
        <f t="shared" si="9"/>
        <v>#VALUE!</v>
      </c>
      <c r="X15" s="44" t="str">
        <f t="shared" si="9"/>
        <v>#VALUE!</v>
      </c>
      <c r="Y15" s="44" t="str">
        <f t="shared" si="9"/>
        <v>#VALUE!</v>
      </c>
      <c r="Z15" s="44" t="str">
        <f t="shared" si="9"/>
        <v>#VALUE!</v>
      </c>
      <c r="AA15" s="44" t="str">
        <f t="shared" si="9"/>
        <v>#VALUE!</v>
      </c>
      <c r="AB15" s="44" t="str">
        <f t="shared" si="9"/>
        <v>#VALUE!</v>
      </c>
      <c r="AC15" s="44" t="str">
        <f t="shared" si="9"/>
        <v>#VALUE!</v>
      </c>
      <c r="AD15" s="44" t="str">
        <f t="shared" si="9"/>
        <v>#VALUE!</v>
      </c>
      <c r="AE15" s="44" t="str">
        <f t="shared" si="9"/>
        <v>#VALUE!</v>
      </c>
      <c r="AF15" s="44" t="str">
        <f t="shared" si="9"/>
        <v>#VALUE!</v>
      </c>
      <c r="AG15" s="44" t="str">
        <f t="shared" si="9"/>
        <v>#VALUE!</v>
      </c>
      <c r="AH15" s="44" t="str">
        <f t="shared" si="9"/>
        <v>#VALUE!</v>
      </c>
      <c r="AI15" s="44" t="str">
        <f t="shared" si="9"/>
        <v>#VALUE!</v>
      </c>
      <c r="AJ15" s="44" t="str">
        <f t="shared" si="9"/>
        <v>#VALUE!</v>
      </c>
      <c r="AK15" s="44" t="str">
        <f t="shared" si="9"/>
        <v>#VALUE!</v>
      </c>
      <c r="AL15" s="44" t="str">
        <f t="shared" si="9"/>
        <v>#VALUE!</v>
      </c>
      <c r="AM15" s="56" t="str">
        <f t="shared" si="9"/>
        <v>#VALUE!</v>
      </c>
    </row>
    <row r="16" ht="15.75" customHeight="1">
      <c r="A16" s="25">
        <f t="shared" si="2"/>
        <v>8</v>
      </c>
      <c r="B16" s="26">
        <f t="shared" si="3"/>
        <v>116817.7763</v>
      </c>
      <c r="C16" s="26">
        <f t="shared" si="4"/>
        <v>948.9523521</v>
      </c>
      <c r="D16" s="26">
        <f t="shared" si="5"/>
        <v>486.7407344</v>
      </c>
      <c r="E16" s="26">
        <f t="shared" si="6"/>
        <v>462.2116177</v>
      </c>
      <c r="F16" s="26">
        <f t="shared" si="1"/>
        <v>116355.5646</v>
      </c>
      <c r="G16" s="28">
        <f t="shared" si="7"/>
        <v>152608.822</v>
      </c>
      <c r="H16" s="25"/>
      <c r="I16" s="42"/>
      <c r="J16" s="29"/>
      <c r="K16" s="29"/>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70"/>
    </row>
    <row r="17" ht="15.75" customHeight="1">
      <c r="A17" s="25">
        <f t="shared" si="2"/>
        <v>9</v>
      </c>
      <c r="B17" s="26">
        <f t="shared" si="3"/>
        <v>116355.5646</v>
      </c>
      <c r="C17" s="26">
        <f t="shared" si="4"/>
        <v>948.9523521</v>
      </c>
      <c r="D17" s="26">
        <f t="shared" si="5"/>
        <v>484.8148527</v>
      </c>
      <c r="E17" s="26">
        <f t="shared" si="6"/>
        <v>464.1374994</v>
      </c>
      <c r="F17" s="26">
        <f t="shared" si="1"/>
        <v>115891.4271</v>
      </c>
      <c r="G17" s="28">
        <f t="shared" si="7"/>
        <v>152985.1966</v>
      </c>
      <c r="H17" s="25"/>
      <c r="I17" s="42"/>
      <c r="J17" s="29"/>
      <c r="K17" s="29"/>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70"/>
    </row>
    <row r="18" ht="15.75" customHeight="1">
      <c r="A18" s="25">
        <f t="shared" si="2"/>
        <v>10</v>
      </c>
      <c r="B18" s="26">
        <f t="shared" si="3"/>
        <v>115891.4271</v>
      </c>
      <c r="C18" s="26">
        <f t="shared" si="4"/>
        <v>948.9523521</v>
      </c>
      <c r="D18" s="26">
        <f t="shared" si="5"/>
        <v>482.8809464</v>
      </c>
      <c r="E18" s="26">
        <f t="shared" si="6"/>
        <v>466.0714056</v>
      </c>
      <c r="F18" s="26">
        <f t="shared" si="1"/>
        <v>115425.3557</v>
      </c>
      <c r="G18" s="28">
        <f t="shared" si="7"/>
        <v>153362.4993</v>
      </c>
      <c r="H18" s="25"/>
      <c r="I18" s="75"/>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80"/>
    </row>
    <row r="19" ht="15.75" customHeight="1">
      <c r="A19" s="25">
        <f t="shared" si="2"/>
        <v>11</v>
      </c>
      <c r="B19" s="26">
        <f t="shared" si="3"/>
        <v>115425.3557</v>
      </c>
      <c r="C19" s="26">
        <f t="shared" si="4"/>
        <v>948.9523521</v>
      </c>
      <c r="D19" s="26">
        <f t="shared" si="5"/>
        <v>480.9389823</v>
      </c>
      <c r="E19" s="26">
        <f t="shared" si="6"/>
        <v>468.0133698</v>
      </c>
      <c r="F19" s="26">
        <f t="shared" si="1"/>
        <v>114957.3424</v>
      </c>
      <c r="G19" s="28">
        <f t="shared" si="7"/>
        <v>153740.7326</v>
      </c>
      <c r="H19" s="25"/>
      <c r="I19" s="25"/>
      <c r="J19" s="29"/>
      <c r="K19" s="29"/>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row>
    <row r="20" ht="15.75" customHeight="1">
      <c r="A20" s="25">
        <f t="shared" si="2"/>
        <v>12</v>
      </c>
      <c r="B20" s="26">
        <f t="shared" si="3"/>
        <v>114957.3424</v>
      </c>
      <c r="C20" s="26">
        <f t="shared" si="4"/>
        <v>948.9523521</v>
      </c>
      <c r="D20" s="26">
        <f t="shared" si="5"/>
        <v>478.9889265</v>
      </c>
      <c r="E20" s="26">
        <f t="shared" si="6"/>
        <v>469.9634255</v>
      </c>
      <c r="F20" s="26">
        <f t="shared" si="1"/>
        <v>114487.3789</v>
      </c>
      <c r="G20" s="28">
        <f t="shared" si="7"/>
        <v>154119.8988</v>
      </c>
      <c r="H20" s="25"/>
      <c r="I20" s="25"/>
      <c r="J20" s="29"/>
      <c r="K20" s="29"/>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row>
    <row r="21" ht="15.75" customHeight="1">
      <c r="A21" s="25">
        <f t="shared" si="2"/>
        <v>13</v>
      </c>
      <c r="B21" s="26">
        <f t="shared" si="3"/>
        <v>114487.3789</v>
      </c>
      <c r="C21" s="26">
        <f t="shared" si="4"/>
        <v>948.9523521</v>
      </c>
      <c r="D21" s="26">
        <f t="shared" si="5"/>
        <v>477.0307456</v>
      </c>
      <c r="E21" s="26">
        <f t="shared" si="6"/>
        <v>471.9216065</v>
      </c>
      <c r="F21" s="26">
        <f t="shared" si="1"/>
        <v>114015.4573</v>
      </c>
      <c r="G21" s="28">
        <f t="shared" si="7"/>
        <v>154500</v>
      </c>
      <c r="H21" s="25"/>
      <c r="I21" s="25"/>
      <c r="J21" s="29"/>
      <c r="K21" s="29"/>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row>
    <row r="22" ht="15.75" customHeight="1">
      <c r="A22" s="25">
        <f t="shared" si="2"/>
        <v>14</v>
      </c>
      <c r="B22" s="26">
        <f t="shared" si="3"/>
        <v>114015.4573</v>
      </c>
      <c r="C22" s="26">
        <f t="shared" si="4"/>
        <v>948.9523521</v>
      </c>
      <c r="D22" s="26">
        <f t="shared" si="5"/>
        <v>475.0644056</v>
      </c>
      <c r="E22" s="26">
        <f t="shared" si="6"/>
        <v>473.8879465</v>
      </c>
      <c r="F22" s="26">
        <f t="shared" si="1"/>
        <v>113541.5694</v>
      </c>
      <c r="G22" s="28">
        <f t="shared" si="7"/>
        <v>154881.0387</v>
      </c>
      <c r="H22" s="25"/>
      <c r="I22" s="25"/>
      <c r="J22" s="29"/>
      <c r="K22" s="29"/>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row>
    <row r="23" ht="15.75" customHeight="1">
      <c r="A23" s="25">
        <f t="shared" si="2"/>
        <v>15</v>
      </c>
      <c r="B23" s="26">
        <f t="shared" si="3"/>
        <v>113541.5694</v>
      </c>
      <c r="C23" s="26">
        <f t="shared" si="4"/>
        <v>948.9523521</v>
      </c>
      <c r="D23" s="26">
        <f t="shared" si="5"/>
        <v>473.0898725</v>
      </c>
      <c r="E23" s="26">
        <f t="shared" si="6"/>
        <v>475.8624796</v>
      </c>
      <c r="F23" s="26">
        <f t="shared" si="1"/>
        <v>113065.7069</v>
      </c>
      <c r="G23" s="28">
        <f t="shared" si="7"/>
        <v>155263.0171</v>
      </c>
      <c r="H23" s="25"/>
      <c r="I23" s="25"/>
      <c r="J23" s="29"/>
      <c r="K23" s="29"/>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row>
    <row r="24" ht="15.75" customHeight="1">
      <c r="A24" s="25">
        <f t="shared" si="2"/>
        <v>16</v>
      </c>
      <c r="B24" s="26">
        <f t="shared" si="3"/>
        <v>113065.7069</v>
      </c>
      <c r="C24" s="26">
        <f t="shared" si="4"/>
        <v>948.9523521</v>
      </c>
      <c r="D24" s="26">
        <f t="shared" si="5"/>
        <v>471.1071121</v>
      </c>
      <c r="E24" s="26">
        <f t="shared" si="6"/>
        <v>477.84524</v>
      </c>
      <c r="F24" s="26">
        <f t="shared" si="1"/>
        <v>112587.8617</v>
      </c>
      <c r="G24" s="28">
        <f t="shared" si="7"/>
        <v>155645.9376</v>
      </c>
      <c r="H24" s="25"/>
      <c r="I24" s="25"/>
      <c r="J24" s="29"/>
      <c r="K24" s="29"/>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row>
    <row r="25" ht="15.75" customHeight="1">
      <c r="A25" s="25">
        <f t="shared" si="2"/>
        <v>17</v>
      </c>
      <c r="B25" s="26">
        <f t="shared" si="3"/>
        <v>112587.8617</v>
      </c>
      <c r="C25" s="26">
        <f t="shared" si="4"/>
        <v>948.9523521</v>
      </c>
      <c r="D25" s="26">
        <f t="shared" si="5"/>
        <v>469.1160903</v>
      </c>
      <c r="E25" s="26">
        <f t="shared" si="6"/>
        <v>479.8362618</v>
      </c>
      <c r="F25" s="26">
        <f t="shared" si="1"/>
        <v>112108.0254</v>
      </c>
      <c r="G25" s="28">
        <f t="shared" si="7"/>
        <v>156029.8025</v>
      </c>
      <c r="H25" s="25"/>
      <c r="I25" s="25"/>
      <c r="J25" s="29"/>
      <c r="K25" s="29"/>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row>
    <row r="26" ht="15.75" customHeight="1">
      <c r="A26" s="25">
        <f t="shared" si="2"/>
        <v>18</v>
      </c>
      <c r="B26" s="26">
        <f t="shared" si="3"/>
        <v>112108.0254</v>
      </c>
      <c r="C26" s="26">
        <f t="shared" si="4"/>
        <v>948.9523521</v>
      </c>
      <c r="D26" s="26">
        <f t="shared" si="5"/>
        <v>467.1167725</v>
      </c>
      <c r="E26" s="26">
        <f t="shared" si="6"/>
        <v>481.8355795</v>
      </c>
      <c r="F26" s="26">
        <f t="shared" si="1"/>
        <v>111626.1898</v>
      </c>
      <c r="G26" s="28">
        <f t="shared" si="7"/>
        <v>156414.614</v>
      </c>
      <c r="H26" s="25"/>
      <c r="I26" s="25"/>
      <c r="J26" s="29"/>
      <c r="K26" s="29"/>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row>
    <row r="27" ht="15.75" customHeight="1">
      <c r="A27" s="25">
        <f t="shared" si="2"/>
        <v>19</v>
      </c>
      <c r="B27" s="26">
        <f t="shared" si="3"/>
        <v>111626.1898</v>
      </c>
      <c r="C27" s="26">
        <f t="shared" si="4"/>
        <v>948.9523521</v>
      </c>
      <c r="D27" s="26">
        <f t="shared" si="5"/>
        <v>465.1091243</v>
      </c>
      <c r="E27" s="26">
        <f t="shared" si="6"/>
        <v>483.8432278</v>
      </c>
      <c r="F27" s="26">
        <f t="shared" si="1"/>
        <v>111142.3466</v>
      </c>
      <c r="G27" s="28">
        <f t="shared" si="7"/>
        <v>156800.3747</v>
      </c>
      <c r="H27" s="25"/>
      <c r="I27" s="25"/>
      <c r="J27" s="29"/>
      <c r="K27" s="29"/>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row>
    <row r="28" ht="15.75" customHeight="1">
      <c r="A28" s="25">
        <f t="shared" si="2"/>
        <v>20</v>
      </c>
      <c r="B28" s="26">
        <f t="shared" si="3"/>
        <v>111142.3466</v>
      </c>
      <c r="C28" s="26">
        <f t="shared" si="4"/>
        <v>948.9523521</v>
      </c>
      <c r="D28" s="26">
        <f t="shared" si="5"/>
        <v>463.0931109</v>
      </c>
      <c r="E28" s="26">
        <f t="shared" si="6"/>
        <v>485.8592412</v>
      </c>
      <c r="F28" s="26">
        <f t="shared" si="1"/>
        <v>110656.4874</v>
      </c>
      <c r="G28" s="28">
        <f t="shared" si="7"/>
        <v>157187.0867</v>
      </c>
      <c r="H28" s="25"/>
      <c r="I28" s="25"/>
      <c r="J28" s="29"/>
      <c r="K28" s="29"/>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row>
    <row r="29" ht="15.75" customHeight="1">
      <c r="A29" s="25">
        <f t="shared" si="2"/>
        <v>21</v>
      </c>
      <c r="B29" s="26">
        <f t="shared" si="3"/>
        <v>110656.4874</v>
      </c>
      <c r="C29" s="26">
        <f t="shared" si="4"/>
        <v>948.9523521</v>
      </c>
      <c r="D29" s="26">
        <f t="shared" si="5"/>
        <v>461.0686973</v>
      </c>
      <c r="E29" s="26">
        <f t="shared" si="6"/>
        <v>487.8836547</v>
      </c>
      <c r="F29" s="26">
        <f t="shared" si="1"/>
        <v>110168.6037</v>
      </c>
      <c r="G29" s="28">
        <f t="shared" si="7"/>
        <v>157574.7525</v>
      </c>
      <c r="H29" s="25"/>
      <c r="I29" s="25"/>
      <c r="J29" s="29"/>
      <c r="K29" s="29"/>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row>
    <row r="30" ht="15.75" customHeight="1">
      <c r="A30" s="25">
        <f t="shared" si="2"/>
        <v>22</v>
      </c>
      <c r="B30" s="26">
        <f t="shared" si="3"/>
        <v>110168.6037</v>
      </c>
      <c r="C30" s="26">
        <f t="shared" si="4"/>
        <v>948.9523521</v>
      </c>
      <c r="D30" s="26">
        <f t="shared" si="5"/>
        <v>459.0358488</v>
      </c>
      <c r="E30" s="26">
        <f t="shared" si="6"/>
        <v>489.9165033</v>
      </c>
      <c r="F30" s="26">
        <f t="shared" si="1"/>
        <v>109678.6872</v>
      </c>
      <c r="G30" s="28">
        <f t="shared" si="7"/>
        <v>157963.3743</v>
      </c>
      <c r="H30" s="25"/>
      <c r="I30" s="25"/>
      <c r="J30" s="29"/>
      <c r="K30" s="29"/>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row>
    <row r="31" ht="15.75" customHeight="1">
      <c r="A31" s="25">
        <f t="shared" si="2"/>
        <v>23</v>
      </c>
      <c r="B31" s="26">
        <f t="shared" si="3"/>
        <v>109678.6872</v>
      </c>
      <c r="C31" s="26">
        <f t="shared" si="4"/>
        <v>948.9523521</v>
      </c>
      <c r="D31" s="26">
        <f t="shared" si="5"/>
        <v>456.99453</v>
      </c>
      <c r="E31" s="26">
        <f t="shared" si="6"/>
        <v>491.9578221</v>
      </c>
      <c r="F31" s="26">
        <f t="shared" si="1"/>
        <v>109186.7294</v>
      </c>
      <c r="G31" s="28">
        <f t="shared" si="7"/>
        <v>158352.9546</v>
      </c>
      <c r="H31" s="25"/>
      <c r="I31" s="25"/>
      <c r="J31" s="29"/>
      <c r="K31" s="29"/>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row>
    <row r="32" ht="15.75" customHeight="1">
      <c r="A32" s="25">
        <f t="shared" si="2"/>
        <v>24</v>
      </c>
      <c r="B32" s="26">
        <f t="shared" si="3"/>
        <v>109186.7294</v>
      </c>
      <c r="C32" s="26">
        <f t="shared" si="4"/>
        <v>948.9523521</v>
      </c>
      <c r="D32" s="26">
        <f t="shared" si="5"/>
        <v>454.9447058</v>
      </c>
      <c r="E32" s="26">
        <f t="shared" si="6"/>
        <v>494.0076463</v>
      </c>
      <c r="F32" s="26">
        <f t="shared" si="1"/>
        <v>108692.7217</v>
      </c>
      <c r="G32" s="28">
        <f t="shared" si="7"/>
        <v>158743.4957</v>
      </c>
      <c r="H32" s="25"/>
      <c r="I32" s="25"/>
      <c r="J32" s="29"/>
      <c r="K32" s="29"/>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row>
    <row r="33" ht="15.75" customHeight="1">
      <c r="A33" s="25">
        <f t="shared" si="2"/>
        <v>25</v>
      </c>
      <c r="B33" s="26">
        <f t="shared" si="3"/>
        <v>108692.7217</v>
      </c>
      <c r="C33" s="26">
        <f t="shared" si="4"/>
        <v>948.9523521</v>
      </c>
      <c r="D33" s="26">
        <f t="shared" si="5"/>
        <v>452.8863406</v>
      </c>
      <c r="E33" s="26">
        <f t="shared" si="6"/>
        <v>496.0660115</v>
      </c>
      <c r="F33" s="26">
        <f t="shared" si="1"/>
        <v>108196.6557</v>
      </c>
      <c r="G33" s="28">
        <f t="shared" si="7"/>
        <v>159135</v>
      </c>
      <c r="H33" s="25"/>
      <c r="I33" s="25"/>
      <c r="J33" s="29"/>
      <c r="K33" s="29"/>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row>
    <row r="34" ht="15.75" customHeight="1">
      <c r="A34" s="25">
        <f t="shared" si="2"/>
        <v>26</v>
      </c>
      <c r="B34" s="26">
        <f t="shared" si="3"/>
        <v>108196.6557</v>
      </c>
      <c r="C34" s="26">
        <f t="shared" si="4"/>
        <v>948.9523521</v>
      </c>
      <c r="D34" s="26">
        <f t="shared" si="5"/>
        <v>450.8193989</v>
      </c>
      <c r="E34" s="26">
        <f t="shared" si="6"/>
        <v>498.1329532</v>
      </c>
      <c r="F34" s="26">
        <f t="shared" si="1"/>
        <v>107698.5228</v>
      </c>
      <c r="G34" s="28">
        <f t="shared" si="7"/>
        <v>159527.4698</v>
      </c>
      <c r="H34" s="25"/>
      <c r="I34" s="25"/>
      <c r="J34" s="29"/>
      <c r="K34" s="29"/>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row>
    <row r="35" ht="15.75" customHeight="1">
      <c r="A35" s="25">
        <f t="shared" si="2"/>
        <v>27</v>
      </c>
      <c r="B35" s="26">
        <f t="shared" si="3"/>
        <v>107698.5228</v>
      </c>
      <c r="C35" s="26">
        <f t="shared" si="4"/>
        <v>948.9523521</v>
      </c>
      <c r="D35" s="26">
        <f t="shared" si="5"/>
        <v>448.7438449</v>
      </c>
      <c r="E35" s="26">
        <f t="shared" si="6"/>
        <v>500.2085072</v>
      </c>
      <c r="F35" s="26">
        <f t="shared" si="1"/>
        <v>107198.3143</v>
      </c>
      <c r="G35" s="28">
        <f t="shared" si="7"/>
        <v>159920.9076</v>
      </c>
      <c r="H35" s="25"/>
      <c r="I35" s="25"/>
      <c r="J35" s="29"/>
      <c r="K35" s="29"/>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row>
    <row r="36" ht="15.75" customHeight="1">
      <c r="A36" s="25">
        <f t="shared" si="2"/>
        <v>28</v>
      </c>
      <c r="B36" s="26">
        <f t="shared" si="3"/>
        <v>107198.3143</v>
      </c>
      <c r="C36" s="26">
        <f t="shared" si="4"/>
        <v>948.9523521</v>
      </c>
      <c r="D36" s="26">
        <f t="shared" si="5"/>
        <v>446.6596428</v>
      </c>
      <c r="E36" s="26">
        <f t="shared" si="6"/>
        <v>502.2927093</v>
      </c>
      <c r="F36" s="26">
        <f t="shared" si="1"/>
        <v>106696.0216</v>
      </c>
      <c r="G36" s="28">
        <f t="shared" si="7"/>
        <v>160315.3157</v>
      </c>
      <c r="H36" s="25"/>
      <c r="I36" s="25"/>
      <c r="J36" s="29"/>
      <c r="K36" s="29"/>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row>
    <row r="37" ht="15.75" customHeight="1">
      <c r="A37" s="25">
        <f t="shared" si="2"/>
        <v>29</v>
      </c>
      <c r="B37" s="26">
        <f t="shared" si="3"/>
        <v>106696.0216</v>
      </c>
      <c r="C37" s="26">
        <f t="shared" si="4"/>
        <v>948.9523521</v>
      </c>
      <c r="D37" s="26">
        <f t="shared" si="5"/>
        <v>444.5667565</v>
      </c>
      <c r="E37" s="26">
        <f t="shared" si="6"/>
        <v>504.3855956</v>
      </c>
      <c r="F37" s="26">
        <f t="shared" si="1"/>
        <v>106191.636</v>
      </c>
      <c r="G37" s="28">
        <f t="shared" si="7"/>
        <v>160710.6965</v>
      </c>
      <c r="H37" s="25"/>
      <c r="I37" s="25"/>
      <c r="J37" s="29"/>
      <c r="K37" s="29"/>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row>
    <row r="38" ht="15.75" customHeight="1">
      <c r="A38" s="25">
        <f t="shared" si="2"/>
        <v>30</v>
      </c>
      <c r="B38" s="26">
        <f t="shared" si="3"/>
        <v>106191.636</v>
      </c>
      <c r="C38" s="26">
        <f t="shared" si="4"/>
        <v>948.9523521</v>
      </c>
      <c r="D38" s="26">
        <f t="shared" si="5"/>
        <v>442.4651498</v>
      </c>
      <c r="E38" s="26">
        <f t="shared" si="6"/>
        <v>506.4872023</v>
      </c>
      <c r="F38" s="26">
        <f t="shared" si="1"/>
        <v>105685.1488</v>
      </c>
      <c r="G38" s="28">
        <f t="shared" si="7"/>
        <v>161107.0525</v>
      </c>
      <c r="H38" s="25"/>
      <c r="I38" s="25"/>
      <c r="J38" s="29"/>
      <c r="K38" s="29"/>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row>
    <row r="39" ht="15.75" customHeight="1">
      <c r="A39" s="25">
        <f t="shared" si="2"/>
        <v>31</v>
      </c>
      <c r="B39" s="26">
        <f t="shared" si="3"/>
        <v>105685.1488</v>
      </c>
      <c r="C39" s="26">
        <f t="shared" si="4"/>
        <v>948.9523521</v>
      </c>
      <c r="D39" s="26">
        <f t="shared" si="5"/>
        <v>440.3547865</v>
      </c>
      <c r="E39" s="26">
        <f t="shared" si="6"/>
        <v>508.5975656</v>
      </c>
      <c r="F39" s="26">
        <f t="shared" si="1"/>
        <v>105176.5512</v>
      </c>
      <c r="G39" s="28">
        <f t="shared" si="7"/>
        <v>161504.3859</v>
      </c>
      <c r="H39" s="25"/>
      <c r="I39" s="25"/>
      <c r="J39" s="29"/>
      <c r="K39" s="29"/>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row>
    <row r="40" ht="15.75" customHeight="1">
      <c r="A40" s="25">
        <f t="shared" si="2"/>
        <v>32</v>
      </c>
      <c r="B40" s="26">
        <f t="shared" si="3"/>
        <v>105176.5512</v>
      </c>
      <c r="C40" s="26">
        <f t="shared" si="4"/>
        <v>948.9523521</v>
      </c>
      <c r="D40" s="26">
        <f t="shared" si="5"/>
        <v>438.23563</v>
      </c>
      <c r="E40" s="26">
        <f t="shared" si="6"/>
        <v>510.7167221</v>
      </c>
      <c r="F40" s="26">
        <f t="shared" si="1"/>
        <v>104665.8345</v>
      </c>
      <c r="G40" s="28">
        <f t="shared" si="7"/>
        <v>161902.6993</v>
      </c>
      <c r="H40" s="25"/>
      <c r="I40" s="25"/>
      <c r="J40" s="29"/>
      <c r="K40" s="29"/>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row>
    <row r="41" ht="15.75" customHeight="1">
      <c r="A41" s="25">
        <f t="shared" si="2"/>
        <v>33</v>
      </c>
      <c r="B41" s="26">
        <f t="shared" si="3"/>
        <v>104665.8345</v>
      </c>
      <c r="C41" s="26">
        <f t="shared" si="4"/>
        <v>948.9523521</v>
      </c>
      <c r="D41" s="26">
        <f t="shared" si="5"/>
        <v>436.1076436</v>
      </c>
      <c r="E41" s="26">
        <f t="shared" si="6"/>
        <v>512.8447085</v>
      </c>
      <c r="F41" s="26">
        <f t="shared" si="1"/>
        <v>104152.9898</v>
      </c>
      <c r="G41" s="28">
        <f t="shared" si="7"/>
        <v>162301.995</v>
      </c>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row>
    <row r="42" ht="15.75" customHeight="1">
      <c r="A42" s="25">
        <f t="shared" si="2"/>
        <v>34</v>
      </c>
      <c r="B42" s="26">
        <f t="shared" si="3"/>
        <v>104152.9898</v>
      </c>
      <c r="C42" s="26">
        <f t="shared" si="4"/>
        <v>948.9523521</v>
      </c>
      <c r="D42" s="26">
        <f t="shared" si="5"/>
        <v>433.9707907</v>
      </c>
      <c r="E42" s="26">
        <f t="shared" si="6"/>
        <v>514.9815614</v>
      </c>
      <c r="F42" s="26">
        <f t="shared" si="1"/>
        <v>103638.0082</v>
      </c>
      <c r="G42" s="28">
        <f t="shared" si="7"/>
        <v>162702.2755</v>
      </c>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row>
    <row r="43" ht="15.75" customHeight="1">
      <c r="A43" s="25">
        <f t="shared" si="2"/>
        <v>35</v>
      </c>
      <c r="B43" s="26">
        <f t="shared" si="3"/>
        <v>103638.0082</v>
      </c>
      <c r="C43" s="26">
        <f t="shared" si="4"/>
        <v>948.9523521</v>
      </c>
      <c r="D43" s="26">
        <f t="shared" si="5"/>
        <v>431.8250342</v>
      </c>
      <c r="E43" s="26">
        <f t="shared" si="6"/>
        <v>517.1273179</v>
      </c>
      <c r="F43" s="26">
        <f t="shared" si="1"/>
        <v>103120.8809</v>
      </c>
      <c r="G43" s="28">
        <f t="shared" si="7"/>
        <v>163103.5432</v>
      </c>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row>
    <row r="44" ht="15.75" customHeight="1">
      <c r="A44" s="25">
        <f t="shared" si="2"/>
        <v>36</v>
      </c>
      <c r="B44" s="26">
        <f t="shared" si="3"/>
        <v>103120.8809</v>
      </c>
      <c r="C44" s="26">
        <f t="shared" si="4"/>
        <v>948.9523521</v>
      </c>
      <c r="D44" s="26">
        <f t="shared" si="5"/>
        <v>429.670337</v>
      </c>
      <c r="E44" s="26">
        <f t="shared" si="6"/>
        <v>519.2820151</v>
      </c>
      <c r="F44" s="26">
        <f t="shared" si="1"/>
        <v>102601.5989</v>
      </c>
      <c r="G44" s="28">
        <f t="shared" si="7"/>
        <v>163505.8006</v>
      </c>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row>
    <row r="45" ht="15.75" customHeight="1">
      <c r="A45" s="25">
        <f t="shared" si="2"/>
        <v>37</v>
      </c>
      <c r="B45" s="26">
        <f t="shared" si="3"/>
        <v>102601.5989</v>
      </c>
      <c r="C45" s="26">
        <f t="shared" si="4"/>
        <v>948.9523521</v>
      </c>
      <c r="D45" s="26">
        <f t="shared" si="5"/>
        <v>427.5066619</v>
      </c>
      <c r="E45" s="26">
        <f t="shared" si="6"/>
        <v>521.4456901</v>
      </c>
      <c r="F45" s="26">
        <f t="shared" si="1"/>
        <v>102080.1532</v>
      </c>
      <c r="G45" s="28">
        <f t="shared" si="7"/>
        <v>163909.05</v>
      </c>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row>
    <row r="46" ht="15.75" customHeight="1">
      <c r="A46" s="25">
        <f t="shared" si="2"/>
        <v>38</v>
      </c>
      <c r="B46" s="26">
        <f t="shared" si="3"/>
        <v>102080.1532</v>
      </c>
      <c r="C46" s="26">
        <f t="shared" si="4"/>
        <v>948.9523521</v>
      </c>
      <c r="D46" s="26">
        <f t="shared" si="5"/>
        <v>425.3339716</v>
      </c>
      <c r="E46" s="26">
        <f t="shared" si="6"/>
        <v>523.6183805</v>
      </c>
      <c r="F46" s="26">
        <f t="shared" si="1"/>
        <v>101556.5348</v>
      </c>
      <c r="G46" s="28">
        <f t="shared" si="7"/>
        <v>164313.2939</v>
      </c>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row>
    <row r="47" ht="15.75" customHeight="1">
      <c r="A47" s="25">
        <f t="shared" si="2"/>
        <v>39</v>
      </c>
      <c r="B47" s="26">
        <f t="shared" si="3"/>
        <v>101556.5348</v>
      </c>
      <c r="C47" s="26">
        <f t="shared" si="4"/>
        <v>948.9523521</v>
      </c>
      <c r="D47" s="26">
        <f t="shared" si="5"/>
        <v>423.1522283</v>
      </c>
      <c r="E47" s="26">
        <f t="shared" si="6"/>
        <v>525.8001238</v>
      </c>
      <c r="F47" s="26">
        <f t="shared" si="1"/>
        <v>101030.7347</v>
      </c>
      <c r="G47" s="28">
        <f t="shared" si="7"/>
        <v>164718.5348</v>
      </c>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row>
    <row r="48" ht="15.75" customHeight="1">
      <c r="A48" s="25">
        <f t="shared" si="2"/>
        <v>40</v>
      </c>
      <c r="B48" s="26">
        <f t="shared" si="3"/>
        <v>101030.7347</v>
      </c>
      <c r="C48" s="26">
        <f t="shared" si="4"/>
        <v>948.9523521</v>
      </c>
      <c r="D48" s="26">
        <f t="shared" si="5"/>
        <v>420.9613945</v>
      </c>
      <c r="E48" s="26">
        <f t="shared" si="6"/>
        <v>527.9909576</v>
      </c>
      <c r="F48" s="26">
        <f t="shared" si="1"/>
        <v>100502.7437</v>
      </c>
      <c r="G48" s="28">
        <f t="shared" si="7"/>
        <v>165124.7752</v>
      </c>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row>
    <row r="49" ht="15.75" customHeight="1">
      <c r="A49" s="25">
        <f t="shared" si="2"/>
        <v>41</v>
      </c>
      <c r="B49" s="26">
        <f t="shared" si="3"/>
        <v>100502.7437</v>
      </c>
      <c r="C49" s="26">
        <f t="shared" si="4"/>
        <v>948.9523521</v>
      </c>
      <c r="D49" s="26">
        <f t="shared" si="5"/>
        <v>418.7614321</v>
      </c>
      <c r="E49" s="26">
        <f t="shared" si="6"/>
        <v>530.1909199</v>
      </c>
      <c r="F49" s="26">
        <f t="shared" si="1"/>
        <v>99972.55279</v>
      </c>
      <c r="G49" s="28">
        <f t="shared" si="7"/>
        <v>165532.0174</v>
      </c>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row>
    <row r="50" ht="15.75" customHeight="1">
      <c r="A50" s="25">
        <f t="shared" si="2"/>
        <v>42</v>
      </c>
      <c r="B50" s="26">
        <f t="shared" si="3"/>
        <v>99972.55279</v>
      </c>
      <c r="C50" s="26">
        <f t="shared" si="4"/>
        <v>948.9523521</v>
      </c>
      <c r="D50" s="26">
        <f t="shared" si="5"/>
        <v>416.5523033</v>
      </c>
      <c r="E50" s="26">
        <f t="shared" si="6"/>
        <v>532.4000488</v>
      </c>
      <c r="F50" s="26">
        <f t="shared" si="1"/>
        <v>99440.15275</v>
      </c>
      <c r="G50" s="28">
        <f t="shared" si="7"/>
        <v>165940.264</v>
      </c>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row>
    <row r="51" ht="15.75" customHeight="1">
      <c r="A51" s="25">
        <f t="shared" si="2"/>
        <v>43</v>
      </c>
      <c r="B51" s="26">
        <f t="shared" si="3"/>
        <v>99440.15275</v>
      </c>
      <c r="C51" s="26">
        <f t="shared" si="4"/>
        <v>948.9523521</v>
      </c>
      <c r="D51" s="26">
        <f t="shared" si="5"/>
        <v>414.3339698</v>
      </c>
      <c r="E51" s="26">
        <f t="shared" si="6"/>
        <v>534.6183823</v>
      </c>
      <c r="F51" s="26">
        <f t="shared" si="1"/>
        <v>98905.53436</v>
      </c>
      <c r="G51" s="28">
        <f t="shared" si="7"/>
        <v>166349.5175</v>
      </c>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row>
    <row r="52" ht="15.75" customHeight="1">
      <c r="A52" s="25">
        <f t="shared" si="2"/>
        <v>44</v>
      </c>
      <c r="B52" s="26">
        <f t="shared" si="3"/>
        <v>98905.53436</v>
      </c>
      <c r="C52" s="26">
        <f t="shared" si="4"/>
        <v>948.9523521</v>
      </c>
      <c r="D52" s="26">
        <f t="shared" si="5"/>
        <v>412.1063932</v>
      </c>
      <c r="E52" s="26">
        <f t="shared" si="6"/>
        <v>536.8459589</v>
      </c>
      <c r="F52" s="26">
        <f t="shared" si="1"/>
        <v>98368.6884</v>
      </c>
      <c r="G52" s="28">
        <f t="shared" si="7"/>
        <v>166759.7803</v>
      </c>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row>
    <row r="53" ht="15.75" customHeight="1">
      <c r="A53" s="25">
        <f t="shared" si="2"/>
        <v>45</v>
      </c>
      <c r="B53" s="26">
        <f t="shared" si="3"/>
        <v>98368.6884</v>
      </c>
      <c r="C53" s="26">
        <f t="shared" si="4"/>
        <v>948.9523521</v>
      </c>
      <c r="D53" s="26">
        <f t="shared" si="5"/>
        <v>409.869535</v>
      </c>
      <c r="E53" s="26">
        <f t="shared" si="6"/>
        <v>539.0828171</v>
      </c>
      <c r="F53" s="26">
        <f t="shared" si="1"/>
        <v>97829.60559</v>
      </c>
      <c r="G53" s="28">
        <f t="shared" si="7"/>
        <v>167171.0549</v>
      </c>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row>
    <row r="54" ht="15.75" customHeight="1">
      <c r="A54" s="25">
        <f t="shared" si="2"/>
        <v>46</v>
      </c>
      <c r="B54" s="26">
        <f t="shared" si="3"/>
        <v>97829.60559</v>
      </c>
      <c r="C54" s="26">
        <f t="shared" si="4"/>
        <v>948.9523521</v>
      </c>
      <c r="D54" s="26">
        <f t="shared" si="5"/>
        <v>407.6233566</v>
      </c>
      <c r="E54" s="26">
        <f t="shared" si="6"/>
        <v>541.3289955</v>
      </c>
      <c r="F54" s="26">
        <f t="shared" si="1"/>
        <v>97288.27659</v>
      </c>
      <c r="G54" s="28">
        <f t="shared" si="7"/>
        <v>167583.3438</v>
      </c>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row>
    <row r="55" ht="15.75" customHeight="1">
      <c r="A55" s="25">
        <f t="shared" si="2"/>
        <v>47</v>
      </c>
      <c r="B55" s="26">
        <f t="shared" si="3"/>
        <v>97288.27659</v>
      </c>
      <c r="C55" s="26">
        <f t="shared" si="4"/>
        <v>948.9523521</v>
      </c>
      <c r="D55" s="26">
        <f t="shared" si="5"/>
        <v>405.3678191</v>
      </c>
      <c r="E55" s="26">
        <f t="shared" si="6"/>
        <v>543.584533</v>
      </c>
      <c r="F55" s="26">
        <f t="shared" si="1"/>
        <v>96744.69206</v>
      </c>
      <c r="G55" s="28">
        <f t="shared" si="7"/>
        <v>167996.6495</v>
      </c>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row>
    <row r="56" ht="15.75" customHeight="1">
      <c r="A56" s="25">
        <f t="shared" si="2"/>
        <v>48</v>
      </c>
      <c r="B56" s="26">
        <f t="shared" si="3"/>
        <v>96744.69206</v>
      </c>
      <c r="C56" s="26">
        <f t="shared" si="4"/>
        <v>948.9523521</v>
      </c>
      <c r="D56" s="26">
        <f t="shared" si="5"/>
        <v>403.1028836</v>
      </c>
      <c r="E56" s="26">
        <f t="shared" si="6"/>
        <v>545.8494685</v>
      </c>
      <c r="F56" s="26">
        <f t="shared" si="1"/>
        <v>96198.84259</v>
      </c>
      <c r="G56" s="28">
        <f t="shared" si="7"/>
        <v>168410.9746</v>
      </c>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row>
    <row r="57" ht="15.75" customHeight="1">
      <c r="A57" s="25">
        <f t="shared" si="2"/>
        <v>49</v>
      </c>
      <c r="B57" s="26">
        <f t="shared" si="3"/>
        <v>96198.84259</v>
      </c>
      <c r="C57" s="26">
        <f t="shared" si="4"/>
        <v>948.9523521</v>
      </c>
      <c r="D57" s="26">
        <f t="shared" si="5"/>
        <v>400.8285108</v>
      </c>
      <c r="E57" s="26">
        <f t="shared" si="6"/>
        <v>548.1238413</v>
      </c>
      <c r="F57" s="26">
        <f t="shared" si="1"/>
        <v>95650.71875</v>
      </c>
      <c r="G57" s="28">
        <f t="shared" si="7"/>
        <v>168826.3215</v>
      </c>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row>
    <row r="58" ht="15.75" customHeight="1">
      <c r="A58" s="25">
        <f t="shared" si="2"/>
        <v>50</v>
      </c>
      <c r="B58" s="26">
        <f t="shared" si="3"/>
        <v>95650.71875</v>
      </c>
      <c r="C58" s="26">
        <f t="shared" si="4"/>
        <v>948.9523521</v>
      </c>
      <c r="D58" s="26">
        <f t="shared" si="5"/>
        <v>398.5446615</v>
      </c>
      <c r="E58" s="26">
        <f t="shared" si="6"/>
        <v>550.4076906</v>
      </c>
      <c r="F58" s="26">
        <f t="shared" si="1"/>
        <v>95100.31106</v>
      </c>
      <c r="G58" s="28">
        <f t="shared" si="7"/>
        <v>169242.6928</v>
      </c>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row>
    <row r="59" ht="15.75" customHeight="1">
      <c r="A59" s="25">
        <f t="shared" si="2"/>
        <v>51</v>
      </c>
      <c r="B59" s="26">
        <f t="shared" si="3"/>
        <v>95100.31106</v>
      </c>
      <c r="C59" s="26">
        <f t="shared" si="4"/>
        <v>948.9523521</v>
      </c>
      <c r="D59" s="26">
        <f t="shared" si="5"/>
        <v>396.2512961</v>
      </c>
      <c r="E59" s="26">
        <f t="shared" si="6"/>
        <v>552.701056</v>
      </c>
      <c r="F59" s="26">
        <f t="shared" si="1"/>
        <v>94547.61</v>
      </c>
      <c r="G59" s="28">
        <f t="shared" si="7"/>
        <v>169660.0909</v>
      </c>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row>
    <row r="60" ht="15.75" customHeight="1">
      <c r="A60" s="25">
        <f t="shared" si="2"/>
        <v>52</v>
      </c>
      <c r="B60" s="26">
        <f t="shared" si="3"/>
        <v>94547.61</v>
      </c>
      <c r="C60" s="26">
        <f t="shared" si="4"/>
        <v>948.9523521</v>
      </c>
      <c r="D60" s="26">
        <f t="shared" si="5"/>
        <v>393.948375</v>
      </c>
      <c r="E60" s="26">
        <f t="shared" si="6"/>
        <v>555.0039771</v>
      </c>
      <c r="F60" s="26">
        <f t="shared" si="1"/>
        <v>93992.60603</v>
      </c>
      <c r="G60" s="28">
        <f t="shared" si="7"/>
        <v>170078.5184</v>
      </c>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row>
    <row r="61" ht="15.75" customHeight="1">
      <c r="A61" s="25">
        <f t="shared" si="2"/>
        <v>53</v>
      </c>
      <c r="B61" s="26">
        <f t="shared" si="3"/>
        <v>93992.60603</v>
      </c>
      <c r="C61" s="26">
        <f t="shared" si="4"/>
        <v>948.9523521</v>
      </c>
      <c r="D61" s="26">
        <f t="shared" si="5"/>
        <v>391.6358584</v>
      </c>
      <c r="E61" s="26">
        <f t="shared" si="6"/>
        <v>557.3164936</v>
      </c>
      <c r="F61" s="26">
        <f t="shared" si="1"/>
        <v>93435.28953</v>
      </c>
      <c r="G61" s="28">
        <f t="shared" si="7"/>
        <v>170497.978</v>
      </c>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row>
    <row r="62" ht="15.75" customHeight="1">
      <c r="A62" s="25">
        <f t="shared" si="2"/>
        <v>54</v>
      </c>
      <c r="B62" s="26">
        <f t="shared" si="3"/>
        <v>93435.28953</v>
      </c>
      <c r="C62" s="26">
        <f t="shared" si="4"/>
        <v>948.9523521</v>
      </c>
      <c r="D62" s="26">
        <f t="shared" si="5"/>
        <v>389.3137064</v>
      </c>
      <c r="E62" s="26">
        <f t="shared" si="6"/>
        <v>559.6386457</v>
      </c>
      <c r="F62" s="26">
        <f t="shared" si="1"/>
        <v>92875.65089</v>
      </c>
      <c r="G62" s="28">
        <f t="shared" si="7"/>
        <v>170918.472</v>
      </c>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row>
    <row r="63" ht="15.75" customHeight="1">
      <c r="A63" s="25">
        <f t="shared" si="2"/>
        <v>55</v>
      </c>
      <c r="B63" s="26">
        <f t="shared" si="3"/>
        <v>92875.65089</v>
      </c>
      <c r="C63" s="26">
        <f t="shared" si="4"/>
        <v>948.9523521</v>
      </c>
      <c r="D63" s="26">
        <f t="shared" si="5"/>
        <v>386.9818787</v>
      </c>
      <c r="E63" s="26">
        <f t="shared" si="6"/>
        <v>561.9704734</v>
      </c>
      <c r="F63" s="26">
        <f t="shared" si="1"/>
        <v>92313.68041</v>
      </c>
      <c r="G63" s="28">
        <f t="shared" si="7"/>
        <v>171340.003</v>
      </c>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row>
    <row r="64" ht="15.75" customHeight="1">
      <c r="A64" s="25">
        <f t="shared" si="2"/>
        <v>56</v>
      </c>
      <c r="B64" s="26">
        <f t="shared" si="3"/>
        <v>92313.68041</v>
      </c>
      <c r="C64" s="26">
        <f t="shared" si="4"/>
        <v>948.9523521</v>
      </c>
      <c r="D64" s="26">
        <f t="shared" si="5"/>
        <v>384.6403351</v>
      </c>
      <c r="E64" s="26">
        <f t="shared" si="6"/>
        <v>564.312017</v>
      </c>
      <c r="F64" s="26">
        <f t="shared" si="1"/>
        <v>91749.3684</v>
      </c>
      <c r="G64" s="28">
        <f t="shared" si="7"/>
        <v>171762.5737</v>
      </c>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row>
    <row r="65" ht="15.75" customHeight="1">
      <c r="A65" s="25">
        <f t="shared" si="2"/>
        <v>57</v>
      </c>
      <c r="B65" s="26">
        <f t="shared" si="3"/>
        <v>91749.3684</v>
      </c>
      <c r="C65" s="26">
        <f t="shared" si="4"/>
        <v>948.9523521</v>
      </c>
      <c r="D65" s="26">
        <f t="shared" si="5"/>
        <v>382.289035</v>
      </c>
      <c r="E65" s="26">
        <f t="shared" si="6"/>
        <v>566.6633171</v>
      </c>
      <c r="F65" s="26">
        <f t="shared" si="1"/>
        <v>91182.70508</v>
      </c>
      <c r="G65" s="28">
        <f t="shared" si="7"/>
        <v>172186.1865</v>
      </c>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row>
    <row r="66" ht="15.75" customHeight="1">
      <c r="A66" s="25">
        <f t="shared" si="2"/>
        <v>58</v>
      </c>
      <c r="B66" s="26">
        <f t="shared" si="3"/>
        <v>91182.70508</v>
      </c>
      <c r="C66" s="26">
        <f t="shared" si="4"/>
        <v>948.9523521</v>
      </c>
      <c r="D66" s="26">
        <f t="shared" si="5"/>
        <v>379.9279378</v>
      </c>
      <c r="E66" s="26">
        <f t="shared" si="6"/>
        <v>569.0244143</v>
      </c>
      <c r="F66" s="26">
        <f t="shared" si="1"/>
        <v>90613.68066</v>
      </c>
      <c r="G66" s="28">
        <f t="shared" si="7"/>
        <v>172610.8441</v>
      </c>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row>
    <row r="67" ht="15.75" customHeight="1">
      <c r="A67" s="25">
        <f t="shared" si="2"/>
        <v>59</v>
      </c>
      <c r="B67" s="26">
        <f t="shared" si="3"/>
        <v>90613.68066</v>
      </c>
      <c r="C67" s="26">
        <f t="shared" si="4"/>
        <v>948.9523521</v>
      </c>
      <c r="D67" s="26">
        <f t="shared" si="5"/>
        <v>377.5570028</v>
      </c>
      <c r="E67" s="26">
        <f t="shared" si="6"/>
        <v>571.3953493</v>
      </c>
      <c r="F67" s="26">
        <f t="shared" si="1"/>
        <v>90042.28532</v>
      </c>
      <c r="G67" s="28">
        <f t="shared" si="7"/>
        <v>173036.549</v>
      </c>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row>
    <row r="68" ht="15.75" customHeight="1">
      <c r="A68" s="25">
        <f t="shared" si="2"/>
        <v>60</v>
      </c>
      <c r="B68" s="26">
        <f t="shared" si="3"/>
        <v>90042.28532</v>
      </c>
      <c r="C68" s="26">
        <f t="shared" si="4"/>
        <v>948.9523521</v>
      </c>
      <c r="D68" s="26">
        <f t="shared" si="5"/>
        <v>375.1761888</v>
      </c>
      <c r="E68" s="26">
        <f t="shared" si="6"/>
        <v>573.7761633</v>
      </c>
      <c r="F68" s="26">
        <f t="shared" si="1"/>
        <v>89468.50915</v>
      </c>
      <c r="G68" s="28">
        <f t="shared" si="7"/>
        <v>173463.3038</v>
      </c>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row>
    <row r="69" ht="15.75" customHeight="1">
      <c r="A69" s="25">
        <f t="shared" si="2"/>
        <v>61</v>
      </c>
      <c r="B69" s="26">
        <f t="shared" si="3"/>
        <v>89468.50915</v>
      </c>
      <c r="C69" s="26">
        <f t="shared" si="4"/>
        <v>948.9523521</v>
      </c>
      <c r="D69" s="26">
        <f t="shared" si="5"/>
        <v>372.7854548</v>
      </c>
      <c r="E69" s="26">
        <f t="shared" si="6"/>
        <v>576.1668973</v>
      </c>
      <c r="F69" s="26">
        <f t="shared" si="1"/>
        <v>88892.34225</v>
      </c>
      <c r="G69" s="28">
        <f t="shared" si="7"/>
        <v>173891.1111</v>
      </c>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row>
    <row r="70" ht="15.75" customHeight="1">
      <c r="A70" s="25">
        <f t="shared" si="2"/>
        <v>62</v>
      </c>
      <c r="B70" s="26">
        <f t="shared" si="3"/>
        <v>88892.34225</v>
      </c>
      <c r="C70" s="26">
        <f t="shared" si="4"/>
        <v>948.9523521</v>
      </c>
      <c r="D70" s="26">
        <f t="shared" si="5"/>
        <v>370.3847594</v>
      </c>
      <c r="E70" s="26">
        <f t="shared" si="6"/>
        <v>578.5675927</v>
      </c>
      <c r="F70" s="26">
        <f t="shared" si="1"/>
        <v>88313.77466</v>
      </c>
      <c r="G70" s="28">
        <f t="shared" si="7"/>
        <v>174319.9735</v>
      </c>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row>
    <row r="71" ht="15.75" customHeight="1">
      <c r="A71" s="25">
        <f t="shared" si="2"/>
        <v>63</v>
      </c>
      <c r="B71" s="26">
        <f t="shared" si="3"/>
        <v>88313.77466</v>
      </c>
      <c r="C71" s="26">
        <f t="shared" si="4"/>
        <v>948.9523521</v>
      </c>
      <c r="D71" s="26">
        <f t="shared" si="5"/>
        <v>367.9740611</v>
      </c>
      <c r="E71" s="26">
        <f t="shared" si="6"/>
        <v>580.978291</v>
      </c>
      <c r="F71" s="26">
        <f t="shared" si="1"/>
        <v>87732.79637</v>
      </c>
      <c r="G71" s="28">
        <f t="shared" si="7"/>
        <v>174749.8936</v>
      </c>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row>
    <row r="72" ht="15.75" customHeight="1">
      <c r="A72" s="25">
        <f t="shared" si="2"/>
        <v>64</v>
      </c>
      <c r="B72" s="26">
        <f t="shared" si="3"/>
        <v>87732.79637</v>
      </c>
      <c r="C72" s="26">
        <f t="shared" si="4"/>
        <v>948.9523521</v>
      </c>
      <c r="D72" s="26">
        <f t="shared" si="5"/>
        <v>365.5533182</v>
      </c>
      <c r="E72" s="26">
        <f t="shared" si="6"/>
        <v>583.3990339</v>
      </c>
      <c r="F72" s="26">
        <f t="shared" si="1"/>
        <v>87149.39734</v>
      </c>
      <c r="G72" s="28">
        <f t="shared" si="7"/>
        <v>175180.874</v>
      </c>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row>
    <row r="73" ht="15.75" customHeight="1">
      <c r="A73" s="25">
        <f t="shared" si="2"/>
        <v>65</v>
      </c>
      <c r="B73" s="26">
        <f t="shared" si="3"/>
        <v>87149.39734</v>
      </c>
      <c r="C73" s="26">
        <f t="shared" si="4"/>
        <v>948.9523521</v>
      </c>
      <c r="D73" s="26">
        <f t="shared" si="5"/>
        <v>363.1224889</v>
      </c>
      <c r="E73" s="26">
        <f t="shared" si="6"/>
        <v>585.8298632</v>
      </c>
      <c r="F73" s="26">
        <f t="shared" si="1"/>
        <v>86563.56747</v>
      </c>
      <c r="G73" s="28">
        <f t="shared" si="7"/>
        <v>175612.9173</v>
      </c>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row>
    <row r="74" ht="15.75" customHeight="1">
      <c r="A74" s="25">
        <f t="shared" si="2"/>
        <v>66</v>
      </c>
      <c r="B74" s="26">
        <f t="shared" si="3"/>
        <v>86563.56747</v>
      </c>
      <c r="C74" s="26">
        <f t="shared" si="4"/>
        <v>948.9523521</v>
      </c>
      <c r="D74" s="26">
        <f t="shared" si="5"/>
        <v>360.6815311</v>
      </c>
      <c r="E74" s="26">
        <f t="shared" si="6"/>
        <v>588.2708209</v>
      </c>
      <c r="F74" s="26">
        <f t="shared" si="1"/>
        <v>85975.29665</v>
      </c>
      <c r="G74" s="28">
        <f t="shared" si="7"/>
        <v>176046.0261</v>
      </c>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row>
    <row r="75" ht="15.75" customHeight="1">
      <c r="A75" s="25">
        <f t="shared" si="2"/>
        <v>67</v>
      </c>
      <c r="B75" s="26">
        <f t="shared" si="3"/>
        <v>85975.29665</v>
      </c>
      <c r="C75" s="26">
        <f t="shared" si="4"/>
        <v>948.9523521</v>
      </c>
      <c r="D75" s="26">
        <f t="shared" si="5"/>
        <v>358.2304027</v>
      </c>
      <c r="E75" s="26">
        <f t="shared" si="6"/>
        <v>590.7219494</v>
      </c>
      <c r="F75" s="26">
        <f t="shared" si="1"/>
        <v>85384.5747</v>
      </c>
      <c r="G75" s="28">
        <f t="shared" si="7"/>
        <v>176480.2031</v>
      </c>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row>
    <row r="76" ht="15.75" customHeight="1">
      <c r="A76" s="25">
        <f t="shared" si="2"/>
        <v>68</v>
      </c>
      <c r="B76" s="26">
        <f t="shared" si="3"/>
        <v>85384.5747</v>
      </c>
      <c r="C76" s="26">
        <f t="shared" si="4"/>
        <v>948.9523521</v>
      </c>
      <c r="D76" s="26">
        <f t="shared" si="5"/>
        <v>355.7690613</v>
      </c>
      <c r="E76" s="26">
        <f t="shared" si="6"/>
        <v>593.1832908</v>
      </c>
      <c r="F76" s="26">
        <f t="shared" si="1"/>
        <v>84791.39141</v>
      </c>
      <c r="G76" s="28">
        <f t="shared" si="7"/>
        <v>176915.4509</v>
      </c>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row>
    <row r="77" ht="15.75" customHeight="1">
      <c r="A77" s="25">
        <f t="shared" si="2"/>
        <v>69</v>
      </c>
      <c r="B77" s="26">
        <f t="shared" si="3"/>
        <v>84791.39141</v>
      </c>
      <c r="C77" s="26">
        <f t="shared" si="4"/>
        <v>948.9523521</v>
      </c>
      <c r="D77" s="26">
        <f t="shared" si="5"/>
        <v>353.2974642</v>
      </c>
      <c r="E77" s="26">
        <f t="shared" si="6"/>
        <v>595.6548879</v>
      </c>
      <c r="F77" s="26">
        <f t="shared" si="1"/>
        <v>84195.73653</v>
      </c>
      <c r="G77" s="28">
        <f t="shared" si="7"/>
        <v>177351.7721</v>
      </c>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row>
    <row r="78" ht="15.75" customHeight="1">
      <c r="A78" s="25">
        <f t="shared" si="2"/>
        <v>70</v>
      </c>
      <c r="B78" s="26">
        <f t="shared" si="3"/>
        <v>84195.73653</v>
      </c>
      <c r="C78" s="26">
        <f t="shared" si="4"/>
        <v>948.9523521</v>
      </c>
      <c r="D78" s="26">
        <f t="shared" si="5"/>
        <v>350.8155689</v>
      </c>
      <c r="E78" s="26">
        <f t="shared" si="6"/>
        <v>598.1367832</v>
      </c>
      <c r="F78" s="26">
        <f t="shared" si="1"/>
        <v>83597.59974</v>
      </c>
      <c r="G78" s="28">
        <f t="shared" si="7"/>
        <v>177789.1694</v>
      </c>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row>
    <row r="79" ht="15.75" customHeight="1">
      <c r="A79" s="25">
        <f t="shared" si="2"/>
        <v>71</v>
      </c>
      <c r="B79" s="26">
        <f t="shared" si="3"/>
        <v>83597.59974</v>
      </c>
      <c r="C79" s="26">
        <f t="shared" si="4"/>
        <v>948.9523521</v>
      </c>
      <c r="D79" s="26">
        <f t="shared" si="5"/>
        <v>348.3233323</v>
      </c>
      <c r="E79" s="26">
        <f t="shared" si="6"/>
        <v>600.6290198</v>
      </c>
      <c r="F79" s="26">
        <f t="shared" si="1"/>
        <v>82996.97072</v>
      </c>
      <c r="G79" s="28">
        <f t="shared" si="7"/>
        <v>178227.6455</v>
      </c>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row>
    <row r="80" ht="15.75" customHeight="1">
      <c r="A80" s="25">
        <f t="shared" si="2"/>
        <v>72</v>
      </c>
      <c r="B80" s="26">
        <f t="shared" si="3"/>
        <v>82996.97072</v>
      </c>
      <c r="C80" s="26">
        <f t="shared" si="4"/>
        <v>948.9523521</v>
      </c>
      <c r="D80" s="26">
        <f t="shared" si="5"/>
        <v>345.8207113</v>
      </c>
      <c r="E80" s="26">
        <f t="shared" si="6"/>
        <v>603.1316407</v>
      </c>
      <c r="F80" s="26">
        <f t="shared" si="1"/>
        <v>82393.83908</v>
      </c>
      <c r="G80" s="28">
        <f t="shared" si="7"/>
        <v>178667.203</v>
      </c>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row>
    <row r="81" ht="15.75" customHeight="1">
      <c r="A81" s="25">
        <f t="shared" si="2"/>
        <v>73</v>
      </c>
      <c r="B81" s="26">
        <f t="shared" si="3"/>
        <v>82393.83908</v>
      </c>
      <c r="C81" s="26">
        <f t="shared" si="4"/>
        <v>948.9523521</v>
      </c>
      <c r="D81" s="26">
        <f t="shared" si="5"/>
        <v>343.3076628</v>
      </c>
      <c r="E81" s="26">
        <f t="shared" si="6"/>
        <v>605.6446893</v>
      </c>
      <c r="F81" s="26">
        <f t="shared" si="1"/>
        <v>81788.19439</v>
      </c>
      <c r="G81" s="28">
        <f t="shared" si="7"/>
        <v>179107.8445</v>
      </c>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row>
    <row r="82" ht="15.75" customHeight="1">
      <c r="A82" s="25">
        <f t="shared" si="2"/>
        <v>74</v>
      </c>
      <c r="B82" s="26">
        <f t="shared" si="3"/>
        <v>81788.19439</v>
      </c>
      <c r="C82" s="26">
        <f t="shared" si="4"/>
        <v>948.9523521</v>
      </c>
      <c r="D82" s="26">
        <f t="shared" si="5"/>
        <v>340.7841433</v>
      </c>
      <c r="E82" s="26">
        <f t="shared" si="6"/>
        <v>608.1682088</v>
      </c>
      <c r="F82" s="26">
        <f t="shared" si="1"/>
        <v>81180.02618</v>
      </c>
      <c r="G82" s="28">
        <f t="shared" si="7"/>
        <v>179549.5727</v>
      </c>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row>
    <row r="83" ht="15.75" customHeight="1">
      <c r="A83" s="25">
        <f t="shared" si="2"/>
        <v>75</v>
      </c>
      <c r="B83" s="26">
        <f t="shared" si="3"/>
        <v>81180.02618</v>
      </c>
      <c r="C83" s="26">
        <f t="shared" si="4"/>
        <v>948.9523521</v>
      </c>
      <c r="D83" s="26">
        <f t="shared" si="5"/>
        <v>338.2501091</v>
      </c>
      <c r="E83" s="26">
        <f t="shared" si="6"/>
        <v>610.702243</v>
      </c>
      <c r="F83" s="26">
        <f t="shared" si="1"/>
        <v>80569.32394</v>
      </c>
      <c r="G83" s="28">
        <f t="shared" si="7"/>
        <v>179992.3904</v>
      </c>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row>
    <row r="84" ht="15.75" customHeight="1">
      <c r="A84" s="25">
        <f t="shared" si="2"/>
        <v>76</v>
      </c>
      <c r="B84" s="26">
        <f t="shared" si="3"/>
        <v>80569.32394</v>
      </c>
      <c r="C84" s="26">
        <f t="shared" si="4"/>
        <v>948.9523521</v>
      </c>
      <c r="D84" s="26">
        <f t="shared" si="5"/>
        <v>335.7055164</v>
      </c>
      <c r="E84" s="26">
        <f t="shared" si="6"/>
        <v>613.2468357</v>
      </c>
      <c r="F84" s="26">
        <f t="shared" si="1"/>
        <v>79956.0771</v>
      </c>
      <c r="G84" s="28">
        <f t="shared" si="7"/>
        <v>180436.3002</v>
      </c>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row>
    <row r="85" ht="15.75" customHeight="1">
      <c r="A85" s="25">
        <f t="shared" si="2"/>
        <v>77</v>
      </c>
      <c r="B85" s="26">
        <f t="shared" si="3"/>
        <v>79956.0771</v>
      </c>
      <c r="C85" s="26">
        <f t="shared" si="4"/>
        <v>948.9523521</v>
      </c>
      <c r="D85" s="26">
        <f t="shared" si="5"/>
        <v>333.1503213</v>
      </c>
      <c r="E85" s="26">
        <f t="shared" si="6"/>
        <v>615.8020308</v>
      </c>
      <c r="F85" s="26">
        <f t="shared" si="1"/>
        <v>79340.27507</v>
      </c>
      <c r="G85" s="28">
        <f t="shared" si="7"/>
        <v>180881.3048</v>
      </c>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row>
    <row r="86" ht="15.75" customHeight="1">
      <c r="A86" s="25">
        <f t="shared" si="2"/>
        <v>78</v>
      </c>
      <c r="B86" s="26">
        <f t="shared" si="3"/>
        <v>79340.27507</v>
      </c>
      <c r="C86" s="26">
        <f t="shared" si="4"/>
        <v>948.9523521</v>
      </c>
      <c r="D86" s="26">
        <f t="shared" si="5"/>
        <v>330.5844795</v>
      </c>
      <c r="E86" s="26">
        <f t="shared" si="6"/>
        <v>618.3678726</v>
      </c>
      <c r="F86" s="26">
        <f t="shared" si="1"/>
        <v>78721.9072</v>
      </c>
      <c r="G86" s="28">
        <f t="shared" si="7"/>
        <v>181327.4069</v>
      </c>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row>
    <row r="87" ht="15.75" customHeight="1">
      <c r="A87" s="25">
        <f t="shared" si="2"/>
        <v>79</v>
      </c>
      <c r="B87" s="26">
        <f t="shared" si="3"/>
        <v>78721.9072</v>
      </c>
      <c r="C87" s="26">
        <f t="shared" si="4"/>
        <v>948.9523521</v>
      </c>
      <c r="D87" s="26">
        <f t="shared" si="5"/>
        <v>328.0079467</v>
      </c>
      <c r="E87" s="26">
        <f t="shared" si="6"/>
        <v>620.9444054</v>
      </c>
      <c r="F87" s="26">
        <f t="shared" si="1"/>
        <v>78100.9628</v>
      </c>
      <c r="G87" s="28">
        <f t="shared" si="7"/>
        <v>181774.6092</v>
      </c>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row>
    <row r="88" ht="15.75" customHeight="1">
      <c r="A88" s="25">
        <f t="shared" si="2"/>
        <v>80</v>
      </c>
      <c r="B88" s="26">
        <f t="shared" si="3"/>
        <v>78100.9628</v>
      </c>
      <c r="C88" s="26">
        <f t="shared" si="4"/>
        <v>948.9523521</v>
      </c>
      <c r="D88" s="26">
        <f t="shared" si="5"/>
        <v>325.4206783</v>
      </c>
      <c r="E88" s="26">
        <f t="shared" si="6"/>
        <v>623.5316738</v>
      </c>
      <c r="F88" s="26">
        <f t="shared" si="1"/>
        <v>77477.43112</v>
      </c>
      <c r="G88" s="28">
        <f t="shared" si="7"/>
        <v>182222.9144</v>
      </c>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row>
    <row r="89" ht="15.75" customHeight="1">
      <c r="A89" s="25">
        <f t="shared" si="2"/>
        <v>81</v>
      </c>
      <c r="B89" s="26">
        <f t="shared" si="3"/>
        <v>77477.43112</v>
      </c>
      <c r="C89" s="26">
        <f t="shared" si="4"/>
        <v>948.9523521</v>
      </c>
      <c r="D89" s="26">
        <f t="shared" si="5"/>
        <v>322.8226297</v>
      </c>
      <c r="E89" s="26">
        <f t="shared" si="6"/>
        <v>626.1297224</v>
      </c>
      <c r="F89" s="26">
        <f t="shared" si="1"/>
        <v>76851.3014</v>
      </c>
      <c r="G89" s="28">
        <f t="shared" si="7"/>
        <v>182672.3253</v>
      </c>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row>
    <row r="90" ht="15.75" customHeight="1">
      <c r="A90" s="25">
        <f t="shared" si="2"/>
        <v>82</v>
      </c>
      <c r="B90" s="26">
        <f t="shared" si="3"/>
        <v>76851.3014</v>
      </c>
      <c r="C90" s="26">
        <f t="shared" si="4"/>
        <v>948.9523521</v>
      </c>
      <c r="D90" s="26">
        <f t="shared" si="5"/>
        <v>320.2137558</v>
      </c>
      <c r="E90" s="26">
        <f t="shared" si="6"/>
        <v>628.7385963</v>
      </c>
      <c r="F90" s="26">
        <f t="shared" si="1"/>
        <v>76222.5628</v>
      </c>
      <c r="G90" s="28">
        <f t="shared" si="7"/>
        <v>183122.8445</v>
      </c>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row>
    <row r="91" ht="15.75" customHeight="1">
      <c r="A91" s="25">
        <f t="shared" si="2"/>
        <v>83</v>
      </c>
      <c r="B91" s="26">
        <f t="shared" si="3"/>
        <v>76222.5628</v>
      </c>
      <c r="C91" s="26">
        <f t="shared" si="4"/>
        <v>948.9523521</v>
      </c>
      <c r="D91" s="26">
        <f t="shared" si="5"/>
        <v>317.5940117</v>
      </c>
      <c r="E91" s="26">
        <f t="shared" si="6"/>
        <v>631.3583404</v>
      </c>
      <c r="F91" s="26">
        <f t="shared" si="1"/>
        <v>75591.20446</v>
      </c>
      <c r="G91" s="28">
        <f t="shared" si="7"/>
        <v>183574.4749</v>
      </c>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row>
    <row r="92" ht="15.75" customHeight="1">
      <c r="A92" s="25">
        <f t="shared" si="2"/>
        <v>84</v>
      </c>
      <c r="B92" s="26">
        <f t="shared" si="3"/>
        <v>75591.20446</v>
      </c>
      <c r="C92" s="26">
        <f t="shared" si="4"/>
        <v>948.9523521</v>
      </c>
      <c r="D92" s="26">
        <f t="shared" si="5"/>
        <v>314.9633519</v>
      </c>
      <c r="E92" s="26">
        <f t="shared" si="6"/>
        <v>633.9890002</v>
      </c>
      <c r="F92" s="26">
        <f t="shared" si="1"/>
        <v>74957.21546</v>
      </c>
      <c r="G92" s="28">
        <f t="shared" si="7"/>
        <v>184027.219</v>
      </c>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row>
    <row r="93" ht="15.75" customHeight="1">
      <c r="A93" s="25">
        <f t="shared" si="2"/>
        <v>85</v>
      </c>
      <c r="B93" s="26">
        <f t="shared" si="3"/>
        <v>74957.21546</v>
      </c>
      <c r="C93" s="26">
        <f t="shared" si="4"/>
        <v>948.9523521</v>
      </c>
      <c r="D93" s="26">
        <f t="shared" si="5"/>
        <v>312.3217311</v>
      </c>
      <c r="E93" s="26">
        <f t="shared" si="6"/>
        <v>636.630621</v>
      </c>
      <c r="F93" s="26">
        <f t="shared" si="1"/>
        <v>74320.58484</v>
      </c>
      <c r="G93" s="28">
        <f t="shared" si="7"/>
        <v>184481.0798</v>
      </c>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row>
    <row r="94" ht="15.75" customHeight="1">
      <c r="A94" s="25">
        <f t="shared" si="2"/>
        <v>86</v>
      </c>
      <c r="B94" s="26">
        <f t="shared" si="3"/>
        <v>74320.58484</v>
      </c>
      <c r="C94" s="26">
        <f t="shared" si="4"/>
        <v>948.9523521</v>
      </c>
      <c r="D94" s="26">
        <f t="shared" si="5"/>
        <v>309.6691035</v>
      </c>
      <c r="E94" s="26">
        <f t="shared" si="6"/>
        <v>639.2832486</v>
      </c>
      <c r="F94" s="26">
        <f t="shared" si="1"/>
        <v>73681.30159</v>
      </c>
      <c r="G94" s="28">
        <f t="shared" si="7"/>
        <v>184936.0599</v>
      </c>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row>
    <row r="95" ht="15.75" customHeight="1">
      <c r="A95" s="25">
        <f t="shared" si="2"/>
        <v>87</v>
      </c>
      <c r="B95" s="26">
        <f t="shared" si="3"/>
        <v>73681.30159</v>
      </c>
      <c r="C95" s="26">
        <f t="shared" si="4"/>
        <v>948.9523521</v>
      </c>
      <c r="D95" s="26">
        <f t="shared" si="5"/>
        <v>307.0054233</v>
      </c>
      <c r="E95" s="26">
        <f t="shared" si="6"/>
        <v>641.9469288</v>
      </c>
      <c r="F95" s="26">
        <f t="shared" si="1"/>
        <v>73039.35466</v>
      </c>
      <c r="G95" s="28">
        <f t="shared" si="7"/>
        <v>185392.1621</v>
      </c>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row>
    <row r="96" ht="15.75" customHeight="1">
      <c r="A96" s="25">
        <f t="shared" si="2"/>
        <v>88</v>
      </c>
      <c r="B96" s="26">
        <f t="shared" si="3"/>
        <v>73039.35466</v>
      </c>
      <c r="C96" s="26">
        <f t="shared" si="4"/>
        <v>948.9523521</v>
      </c>
      <c r="D96" s="26">
        <f t="shared" si="5"/>
        <v>304.3306444</v>
      </c>
      <c r="E96" s="26">
        <f t="shared" si="6"/>
        <v>644.6217077</v>
      </c>
      <c r="F96" s="26">
        <f t="shared" si="1"/>
        <v>72394.73296</v>
      </c>
      <c r="G96" s="28">
        <f t="shared" si="7"/>
        <v>185849.3892</v>
      </c>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row>
    <row r="97" ht="15.75" customHeight="1">
      <c r="A97" s="25">
        <f t="shared" si="2"/>
        <v>89</v>
      </c>
      <c r="B97" s="26">
        <f t="shared" si="3"/>
        <v>72394.73296</v>
      </c>
      <c r="C97" s="26">
        <f t="shared" si="4"/>
        <v>948.9523521</v>
      </c>
      <c r="D97" s="26">
        <f t="shared" si="5"/>
        <v>301.6447207</v>
      </c>
      <c r="E97" s="26">
        <f t="shared" si="6"/>
        <v>647.3076314</v>
      </c>
      <c r="F97" s="26">
        <f t="shared" si="1"/>
        <v>71747.42533</v>
      </c>
      <c r="G97" s="28">
        <f t="shared" si="7"/>
        <v>186307.744</v>
      </c>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row>
    <row r="98" ht="15.75" customHeight="1">
      <c r="A98" s="25">
        <f t="shared" si="2"/>
        <v>90</v>
      </c>
      <c r="B98" s="26">
        <f t="shared" si="3"/>
        <v>71747.42533</v>
      </c>
      <c r="C98" s="26">
        <f t="shared" si="4"/>
        <v>948.9523521</v>
      </c>
      <c r="D98" s="26">
        <f t="shared" si="5"/>
        <v>298.9476055</v>
      </c>
      <c r="E98" s="26">
        <f t="shared" si="6"/>
        <v>650.0047466</v>
      </c>
      <c r="F98" s="26">
        <f t="shared" si="1"/>
        <v>71097.42058</v>
      </c>
      <c r="G98" s="28">
        <f t="shared" si="7"/>
        <v>186767.2291</v>
      </c>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row>
    <row r="99" ht="15.75" customHeight="1">
      <c r="A99" s="25">
        <f t="shared" si="2"/>
        <v>91</v>
      </c>
      <c r="B99" s="26">
        <f t="shared" si="3"/>
        <v>71097.42058</v>
      </c>
      <c r="C99" s="26">
        <f t="shared" si="4"/>
        <v>948.9523521</v>
      </c>
      <c r="D99" s="26">
        <f t="shared" si="5"/>
        <v>296.2392524</v>
      </c>
      <c r="E99" s="26">
        <f t="shared" si="6"/>
        <v>652.7130997</v>
      </c>
      <c r="F99" s="26">
        <f t="shared" si="1"/>
        <v>70444.70748</v>
      </c>
      <c r="G99" s="28">
        <f t="shared" si="7"/>
        <v>187227.8475</v>
      </c>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row>
    <row r="100" ht="15.75" customHeight="1">
      <c r="A100" s="25">
        <f t="shared" si="2"/>
        <v>92</v>
      </c>
      <c r="B100" s="26">
        <f t="shared" si="3"/>
        <v>70444.70748</v>
      </c>
      <c r="C100" s="26">
        <f t="shared" si="4"/>
        <v>948.9523521</v>
      </c>
      <c r="D100" s="26">
        <f t="shared" si="5"/>
        <v>293.5196145</v>
      </c>
      <c r="E100" s="26">
        <f t="shared" si="6"/>
        <v>655.4327376</v>
      </c>
      <c r="F100" s="26">
        <f t="shared" si="1"/>
        <v>69789.27474</v>
      </c>
      <c r="G100" s="28">
        <f t="shared" si="7"/>
        <v>187689.6019</v>
      </c>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row>
    <row r="101" ht="15.75" customHeight="1">
      <c r="A101" s="25">
        <f t="shared" si="2"/>
        <v>93</v>
      </c>
      <c r="B101" s="26">
        <f t="shared" si="3"/>
        <v>69789.27474</v>
      </c>
      <c r="C101" s="26">
        <f t="shared" si="4"/>
        <v>948.9523521</v>
      </c>
      <c r="D101" s="26">
        <f t="shared" si="5"/>
        <v>290.7886448</v>
      </c>
      <c r="E101" s="26">
        <f t="shared" si="6"/>
        <v>658.1637073</v>
      </c>
      <c r="F101" s="26">
        <f t="shared" si="1"/>
        <v>69131.11103</v>
      </c>
      <c r="G101" s="28">
        <f t="shared" si="7"/>
        <v>188152.4951</v>
      </c>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row>
    <row r="102" ht="15.75" customHeight="1">
      <c r="A102" s="25">
        <f t="shared" si="2"/>
        <v>94</v>
      </c>
      <c r="B102" s="26">
        <f t="shared" si="3"/>
        <v>69131.11103</v>
      </c>
      <c r="C102" s="26">
        <f t="shared" si="4"/>
        <v>948.9523521</v>
      </c>
      <c r="D102" s="26">
        <f t="shared" si="5"/>
        <v>288.046296</v>
      </c>
      <c r="E102" s="26">
        <f t="shared" si="6"/>
        <v>660.9060561</v>
      </c>
      <c r="F102" s="26">
        <f t="shared" si="1"/>
        <v>68470.20498</v>
      </c>
      <c r="G102" s="28">
        <f t="shared" si="7"/>
        <v>188616.5299</v>
      </c>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row>
    <row r="103" ht="15.75" customHeight="1">
      <c r="A103" s="25">
        <f t="shared" si="2"/>
        <v>95</v>
      </c>
      <c r="B103" s="26">
        <f t="shared" si="3"/>
        <v>68470.20498</v>
      </c>
      <c r="C103" s="26">
        <f t="shared" si="4"/>
        <v>948.9523521</v>
      </c>
      <c r="D103" s="26">
        <f t="shared" si="5"/>
        <v>285.2925207</v>
      </c>
      <c r="E103" s="26">
        <f t="shared" si="6"/>
        <v>663.6598313</v>
      </c>
      <c r="F103" s="26">
        <f t="shared" si="1"/>
        <v>67806.54515</v>
      </c>
      <c r="G103" s="28">
        <f t="shared" si="7"/>
        <v>189081.7091</v>
      </c>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row>
    <row r="104" ht="15.75" customHeight="1">
      <c r="A104" s="25">
        <f t="shared" si="2"/>
        <v>96</v>
      </c>
      <c r="B104" s="26">
        <f t="shared" si="3"/>
        <v>67806.54515</v>
      </c>
      <c r="C104" s="26">
        <f t="shared" si="4"/>
        <v>948.9523521</v>
      </c>
      <c r="D104" s="26">
        <f t="shared" si="5"/>
        <v>282.5272714</v>
      </c>
      <c r="E104" s="26">
        <f t="shared" si="6"/>
        <v>666.4250806</v>
      </c>
      <c r="F104" s="26">
        <f t="shared" si="1"/>
        <v>67140.12007</v>
      </c>
      <c r="G104" s="28">
        <f t="shared" si="7"/>
        <v>189548.0356</v>
      </c>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row>
    <row r="105" ht="15.75" customHeight="1">
      <c r="A105" s="25">
        <f t="shared" si="2"/>
        <v>97</v>
      </c>
      <c r="B105" s="26">
        <f t="shared" si="3"/>
        <v>67140.12007</v>
      </c>
      <c r="C105" s="26">
        <f t="shared" si="4"/>
        <v>948.9523521</v>
      </c>
      <c r="D105" s="26">
        <f t="shared" si="5"/>
        <v>279.7505003</v>
      </c>
      <c r="E105" s="26">
        <f t="shared" si="6"/>
        <v>669.2018518</v>
      </c>
      <c r="F105" s="26">
        <f t="shared" si="1"/>
        <v>66470.91821</v>
      </c>
      <c r="G105" s="28">
        <f t="shared" si="7"/>
        <v>190015.5122</v>
      </c>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row>
    <row r="106" ht="15.75" customHeight="1">
      <c r="A106" s="25">
        <f t="shared" si="2"/>
        <v>98</v>
      </c>
      <c r="B106" s="26">
        <f t="shared" si="3"/>
        <v>66470.91821</v>
      </c>
      <c r="C106" s="26">
        <f t="shared" si="4"/>
        <v>948.9523521</v>
      </c>
      <c r="D106" s="26">
        <f t="shared" si="5"/>
        <v>276.9621592</v>
      </c>
      <c r="E106" s="26">
        <f t="shared" si="6"/>
        <v>671.9901929</v>
      </c>
      <c r="F106" s="26">
        <f t="shared" si="1"/>
        <v>65798.92802</v>
      </c>
      <c r="G106" s="28">
        <f t="shared" si="7"/>
        <v>190484.1417</v>
      </c>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row>
    <row r="107" ht="15.75" customHeight="1">
      <c r="A107" s="25">
        <f t="shared" si="2"/>
        <v>99</v>
      </c>
      <c r="B107" s="26">
        <f t="shared" si="3"/>
        <v>65798.92802</v>
      </c>
      <c r="C107" s="26">
        <f t="shared" si="4"/>
        <v>948.9523521</v>
      </c>
      <c r="D107" s="26">
        <f t="shared" si="5"/>
        <v>274.1622001</v>
      </c>
      <c r="E107" s="26">
        <f t="shared" si="6"/>
        <v>674.790152</v>
      </c>
      <c r="F107" s="26">
        <f t="shared" si="1"/>
        <v>65124.13787</v>
      </c>
      <c r="G107" s="28">
        <f t="shared" si="7"/>
        <v>190953.927</v>
      </c>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row>
    <row r="108" ht="15.75" customHeight="1">
      <c r="A108" s="25">
        <f t="shared" si="2"/>
        <v>100</v>
      </c>
      <c r="B108" s="26">
        <f t="shared" si="3"/>
        <v>65124.13787</v>
      </c>
      <c r="C108" s="26">
        <f t="shared" si="4"/>
        <v>948.9523521</v>
      </c>
      <c r="D108" s="26">
        <f t="shared" si="5"/>
        <v>271.3505745</v>
      </c>
      <c r="E108" s="26">
        <f t="shared" si="6"/>
        <v>677.6017776</v>
      </c>
      <c r="F108" s="26">
        <f t="shared" si="1"/>
        <v>64446.53609</v>
      </c>
      <c r="G108" s="28">
        <f t="shared" si="7"/>
        <v>191424.8709</v>
      </c>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row>
    <row r="109" ht="15.75" customHeight="1">
      <c r="A109" s="25">
        <f t="shared" si="2"/>
        <v>101</v>
      </c>
      <c r="B109" s="26">
        <f t="shared" si="3"/>
        <v>64446.53609</v>
      </c>
      <c r="C109" s="26">
        <f t="shared" si="4"/>
        <v>948.9523521</v>
      </c>
      <c r="D109" s="26">
        <f t="shared" si="5"/>
        <v>268.5272337</v>
      </c>
      <c r="E109" s="26">
        <f t="shared" si="6"/>
        <v>680.4251184</v>
      </c>
      <c r="F109" s="26">
        <f t="shared" si="1"/>
        <v>63766.11097</v>
      </c>
      <c r="G109" s="28">
        <f t="shared" si="7"/>
        <v>191896.9763</v>
      </c>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row>
    <row r="110" ht="15.75" customHeight="1">
      <c r="A110" s="25">
        <f t="shared" si="2"/>
        <v>102</v>
      </c>
      <c r="B110" s="26">
        <f t="shared" si="3"/>
        <v>63766.11097</v>
      </c>
      <c r="C110" s="26">
        <f t="shared" si="4"/>
        <v>948.9523521</v>
      </c>
      <c r="D110" s="26">
        <f t="shared" si="5"/>
        <v>265.6921291</v>
      </c>
      <c r="E110" s="26">
        <f t="shared" si="6"/>
        <v>683.260223</v>
      </c>
      <c r="F110" s="26">
        <f t="shared" si="1"/>
        <v>63082.85075</v>
      </c>
      <c r="G110" s="28">
        <f t="shared" si="7"/>
        <v>192370.246</v>
      </c>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row>
    <row r="111" ht="15.75" customHeight="1">
      <c r="A111" s="25">
        <f t="shared" si="2"/>
        <v>103</v>
      </c>
      <c r="B111" s="26">
        <f t="shared" si="3"/>
        <v>63082.85075</v>
      </c>
      <c r="C111" s="26">
        <f t="shared" si="4"/>
        <v>948.9523521</v>
      </c>
      <c r="D111" s="26">
        <f t="shared" si="5"/>
        <v>262.8452115</v>
      </c>
      <c r="E111" s="26">
        <f t="shared" si="6"/>
        <v>686.1071406</v>
      </c>
      <c r="F111" s="26">
        <f t="shared" si="1"/>
        <v>62396.74361</v>
      </c>
      <c r="G111" s="28">
        <f t="shared" si="7"/>
        <v>192844.6829</v>
      </c>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row>
    <row r="112" ht="15.75" customHeight="1">
      <c r="A112" s="25">
        <f t="shared" si="2"/>
        <v>104</v>
      </c>
      <c r="B112" s="26">
        <f t="shared" si="3"/>
        <v>62396.74361</v>
      </c>
      <c r="C112" s="26">
        <f t="shared" si="4"/>
        <v>948.9523521</v>
      </c>
      <c r="D112" s="26">
        <f t="shared" si="5"/>
        <v>259.9864317</v>
      </c>
      <c r="E112" s="26">
        <f t="shared" si="6"/>
        <v>688.9659204</v>
      </c>
      <c r="F112" s="26">
        <f t="shared" si="1"/>
        <v>61707.77769</v>
      </c>
      <c r="G112" s="28">
        <f t="shared" si="7"/>
        <v>193320.2899</v>
      </c>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row>
    <row r="113" ht="15.75" customHeight="1">
      <c r="A113" s="25">
        <f t="shared" si="2"/>
        <v>105</v>
      </c>
      <c r="B113" s="26">
        <f t="shared" si="3"/>
        <v>61707.77769</v>
      </c>
      <c r="C113" s="26">
        <f t="shared" si="4"/>
        <v>948.9523521</v>
      </c>
      <c r="D113" s="26">
        <f t="shared" si="5"/>
        <v>257.1157404</v>
      </c>
      <c r="E113" s="26">
        <f t="shared" si="6"/>
        <v>691.8366117</v>
      </c>
      <c r="F113" s="26">
        <f t="shared" si="1"/>
        <v>61015.94108</v>
      </c>
      <c r="G113" s="28">
        <f t="shared" si="7"/>
        <v>193797.0699</v>
      </c>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row>
    <row r="114" ht="15.75" customHeight="1">
      <c r="A114" s="25">
        <f t="shared" si="2"/>
        <v>106</v>
      </c>
      <c r="B114" s="26">
        <f t="shared" si="3"/>
        <v>61015.94108</v>
      </c>
      <c r="C114" s="26">
        <f t="shared" si="4"/>
        <v>948.9523521</v>
      </c>
      <c r="D114" s="26">
        <f t="shared" si="5"/>
        <v>254.2330878</v>
      </c>
      <c r="E114" s="26">
        <f t="shared" si="6"/>
        <v>694.7192643</v>
      </c>
      <c r="F114" s="26">
        <f t="shared" si="1"/>
        <v>60321.22181</v>
      </c>
      <c r="G114" s="28">
        <f t="shared" si="7"/>
        <v>194275.0258</v>
      </c>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row>
    <row r="115" ht="15.75" customHeight="1">
      <c r="A115" s="25">
        <f t="shared" si="2"/>
        <v>107</v>
      </c>
      <c r="B115" s="26">
        <f t="shared" si="3"/>
        <v>60321.22181</v>
      </c>
      <c r="C115" s="26">
        <f t="shared" si="4"/>
        <v>948.9523521</v>
      </c>
      <c r="D115" s="26">
        <f t="shared" si="5"/>
        <v>251.3384242</v>
      </c>
      <c r="E115" s="26">
        <f t="shared" si="6"/>
        <v>697.6139279</v>
      </c>
      <c r="F115" s="26">
        <f t="shared" si="1"/>
        <v>59623.60789</v>
      </c>
      <c r="G115" s="28">
        <f t="shared" si="7"/>
        <v>194754.1604</v>
      </c>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row>
    <row r="116" ht="15.75" customHeight="1">
      <c r="A116" s="25">
        <f t="shared" si="2"/>
        <v>108</v>
      </c>
      <c r="B116" s="26">
        <f t="shared" si="3"/>
        <v>59623.60789</v>
      </c>
      <c r="C116" s="26">
        <f t="shared" si="4"/>
        <v>948.9523521</v>
      </c>
      <c r="D116" s="26">
        <f t="shared" si="5"/>
        <v>248.4316995</v>
      </c>
      <c r="E116" s="26">
        <f t="shared" si="6"/>
        <v>700.5206526</v>
      </c>
      <c r="F116" s="26">
        <f t="shared" si="1"/>
        <v>58923.08723</v>
      </c>
      <c r="G116" s="28">
        <f t="shared" si="7"/>
        <v>195234.4767</v>
      </c>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row>
    <row r="117" ht="15.75" customHeight="1">
      <c r="A117" s="25">
        <f t="shared" si="2"/>
        <v>109</v>
      </c>
      <c r="B117" s="26">
        <f t="shared" si="3"/>
        <v>58923.08723</v>
      </c>
      <c r="C117" s="26">
        <f t="shared" si="4"/>
        <v>948.9523521</v>
      </c>
      <c r="D117" s="26">
        <f t="shared" si="5"/>
        <v>245.5128635</v>
      </c>
      <c r="E117" s="26">
        <f t="shared" si="6"/>
        <v>703.4394886</v>
      </c>
      <c r="F117" s="26">
        <f t="shared" si="1"/>
        <v>58219.64774</v>
      </c>
      <c r="G117" s="28">
        <f t="shared" si="7"/>
        <v>195715.9776</v>
      </c>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row>
    <row r="118" ht="15.75" customHeight="1">
      <c r="A118" s="25">
        <f t="shared" si="2"/>
        <v>110</v>
      </c>
      <c r="B118" s="26">
        <f t="shared" si="3"/>
        <v>58219.64774</v>
      </c>
      <c r="C118" s="26">
        <f t="shared" si="4"/>
        <v>948.9523521</v>
      </c>
      <c r="D118" s="26">
        <f t="shared" si="5"/>
        <v>242.5818656</v>
      </c>
      <c r="E118" s="26">
        <f t="shared" si="6"/>
        <v>706.3704865</v>
      </c>
      <c r="F118" s="26">
        <f t="shared" si="1"/>
        <v>57513.27726</v>
      </c>
      <c r="G118" s="28">
        <f t="shared" si="7"/>
        <v>196198.666</v>
      </c>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row>
    <row r="119" ht="15.75" customHeight="1">
      <c r="A119" s="25">
        <f t="shared" si="2"/>
        <v>111</v>
      </c>
      <c r="B119" s="26">
        <f t="shared" si="3"/>
        <v>57513.27726</v>
      </c>
      <c r="C119" s="26">
        <f t="shared" si="4"/>
        <v>948.9523521</v>
      </c>
      <c r="D119" s="26">
        <f t="shared" si="5"/>
        <v>239.6386552</v>
      </c>
      <c r="E119" s="26">
        <f t="shared" si="6"/>
        <v>709.3136968</v>
      </c>
      <c r="F119" s="26">
        <f t="shared" si="1"/>
        <v>56803.96356</v>
      </c>
      <c r="G119" s="28">
        <f t="shared" si="7"/>
        <v>196682.5448</v>
      </c>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row>
    <row r="120" ht="15.75" customHeight="1">
      <c r="A120" s="25">
        <f t="shared" si="2"/>
        <v>112</v>
      </c>
      <c r="B120" s="26">
        <f t="shared" si="3"/>
        <v>56803.96356</v>
      </c>
      <c r="C120" s="26">
        <f t="shared" si="4"/>
        <v>948.9523521</v>
      </c>
      <c r="D120" s="26">
        <f t="shared" si="5"/>
        <v>236.6831815</v>
      </c>
      <c r="E120" s="26">
        <f t="shared" si="6"/>
        <v>712.2691706</v>
      </c>
      <c r="F120" s="26">
        <f t="shared" si="1"/>
        <v>56091.69439</v>
      </c>
      <c r="G120" s="28">
        <f t="shared" si="7"/>
        <v>197167.617</v>
      </c>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row>
    <row r="121" ht="15.75" customHeight="1">
      <c r="A121" s="25">
        <f t="shared" si="2"/>
        <v>113</v>
      </c>
      <c r="B121" s="26">
        <f t="shared" si="3"/>
        <v>56091.69439</v>
      </c>
      <c r="C121" s="26">
        <f t="shared" si="4"/>
        <v>948.9523521</v>
      </c>
      <c r="D121" s="26">
        <f t="shared" si="5"/>
        <v>233.7153933</v>
      </c>
      <c r="E121" s="26">
        <f t="shared" si="6"/>
        <v>715.2369588</v>
      </c>
      <c r="F121" s="26">
        <f t="shared" si="1"/>
        <v>55376.45743</v>
      </c>
      <c r="G121" s="28">
        <f t="shared" si="7"/>
        <v>197653.8856</v>
      </c>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row>
    <row r="122" ht="15.75" customHeight="1">
      <c r="A122" s="25">
        <f t="shared" si="2"/>
        <v>114</v>
      </c>
      <c r="B122" s="26">
        <f t="shared" si="3"/>
        <v>55376.45743</v>
      </c>
      <c r="C122" s="26">
        <f t="shared" si="4"/>
        <v>948.9523521</v>
      </c>
      <c r="D122" s="26">
        <f t="shared" si="5"/>
        <v>230.7352393</v>
      </c>
      <c r="E122" s="26">
        <f t="shared" si="6"/>
        <v>718.2171128</v>
      </c>
      <c r="F122" s="26">
        <f t="shared" si="1"/>
        <v>54658.24032</v>
      </c>
      <c r="G122" s="28">
        <f t="shared" si="7"/>
        <v>198141.3534</v>
      </c>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row>
    <row r="123" ht="15.75" customHeight="1">
      <c r="A123" s="25">
        <f t="shared" si="2"/>
        <v>115</v>
      </c>
      <c r="B123" s="26">
        <f t="shared" si="3"/>
        <v>54658.24032</v>
      </c>
      <c r="C123" s="26">
        <f t="shared" si="4"/>
        <v>948.9523521</v>
      </c>
      <c r="D123" s="26">
        <f t="shared" si="5"/>
        <v>227.742668</v>
      </c>
      <c r="E123" s="26">
        <f t="shared" si="6"/>
        <v>721.2096841</v>
      </c>
      <c r="F123" s="26">
        <f t="shared" si="1"/>
        <v>53937.03063</v>
      </c>
      <c r="G123" s="28">
        <f t="shared" si="7"/>
        <v>198630.0234</v>
      </c>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row>
    <row r="124" ht="15.75" customHeight="1">
      <c r="A124" s="25">
        <f t="shared" si="2"/>
        <v>116</v>
      </c>
      <c r="B124" s="26">
        <f t="shared" si="3"/>
        <v>53937.03063</v>
      </c>
      <c r="C124" s="26">
        <f t="shared" si="4"/>
        <v>948.9523521</v>
      </c>
      <c r="D124" s="26">
        <f t="shared" si="5"/>
        <v>224.7376276</v>
      </c>
      <c r="E124" s="26">
        <f t="shared" si="6"/>
        <v>724.2147244</v>
      </c>
      <c r="F124" s="26">
        <f t="shared" si="1"/>
        <v>53212.81591</v>
      </c>
      <c r="G124" s="28">
        <f t="shared" si="7"/>
        <v>199119.8986</v>
      </c>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row>
    <row r="125" ht="15.75" customHeight="1">
      <c r="A125" s="25">
        <f t="shared" si="2"/>
        <v>117</v>
      </c>
      <c r="B125" s="26">
        <f t="shared" si="3"/>
        <v>53212.81591</v>
      </c>
      <c r="C125" s="26">
        <f t="shared" si="4"/>
        <v>948.9523521</v>
      </c>
      <c r="D125" s="26">
        <f t="shared" si="5"/>
        <v>221.7200663</v>
      </c>
      <c r="E125" s="26">
        <f t="shared" si="6"/>
        <v>727.2322858</v>
      </c>
      <c r="F125" s="26">
        <f t="shared" si="1"/>
        <v>52485.58362</v>
      </c>
      <c r="G125" s="28">
        <f t="shared" si="7"/>
        <v>199610.982</v>
      </c>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row>
    <row r="126" ht="15.75" customHeight="1">
      <c r="A126" s="25">
        <f t="shared" si="2"/>
        <v>118</v>
      </c>
      <c r="B126" s="26">
        <f t="shared" si="3"/>
        <v>52485.58362</v>
      </c>
      <c r="C126" s="26">
        <f t="shared" si="4"/>
        <v>948.9523521</v>
      </c>
      <c r="D126" s="26">
        <f t="shared" si="5"/>
        <v>218.6899318</v>
      </c>
      <c r="E126" s="26">
        <f t="shared" si="6"/>
        <v>730.2624203</v>
      </c>
      <c r="F126" s="26">
        <f t="shared" si="1"/>
        <v>51755.3212</v>
      </c>
      <c r="G126" s="28">
        <f t="shared" si="7"/>
        <v>200103.2765</v>
      </c>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row>
    <row r="127" ht="15.75" customHeight="1">
      <c r="A127" s="25">
        <f t="shared" si="2"/>
        <v>119</v>
      </c>
      <c r="B127" s="26">
        <f t="shared" si="3"/>
        <v>51755.3212</v>
      </c>
      <c r="C127" s="26">
        <f t="shared" si="4"/>
        <v>948.9523521</v>
      </c>
      <c r="D127" s="26">
        <f t="shared" si="5"/>
        <v>215.6471717</v>
      </c>
      <c r="E127" s="26">
        <f t="shared" si="6"/>
        <v>733.3051804</v>
      </c>
      <c r="F127" s="26">
        <f t="shared" si="1"/>
        <v>51022.01602</v>
      </c>
      <c r="G127" s="28">
        <f t="shared" si="7"/>
        <v>200596.7852</v>
      </c>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row>
    <row r="128" ht="15.75" customHeight="1">
      <c r="A128" s="25">
        <f t="shared" si="2"/>
        <v>120</v>
      </c>
      <c r="B128" s="26">
        <f t="shared" si="3"/>
        <v>51022.01602</v>
      </c>
      <c r="C128" s="26">
        <f t="shared" si="4"/>
        <v>948.9523521</v>
      </c>
      <c r="D128" s="26">
        <f t="shared" si="5"/>
        <v>212.5917334</v>
      </c>
      <c r="E128" s="26">
        <f t="shared" si="6"/>
        <v>736.3606187</v>
      </c>
      <c r="F128" s="26">
        <f t="shared" si="1"/>
        <v>50285.6554</v>
      </c>
      <c r="G128" s="28">
        <f t="shared" si="7"/>
        <v>201091.511</v>
      </c>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row>
    <row r="129" ht="15.75" customHeight="1">
      <c r="A129" s="25">
        <f t="shared" si="2"/>
        <v>121</v>
      </c>
      <c r="B129" s="26">
        <f t="shared" si="3"/>
        <v>50285.6554</v>
      </c>
      <c r="C129" s="26">
        <f t="shared" si="4"/>
        <v>948.9523521</v>
      </c>
      <c r="D129" s="26">
        <f t="shared" si="5"/>
        <v>209.5235642</v>
      </c>
      <c r="E129" s="26">
        <f t="shared" si="6"/>
        <v>739.4287879</v>
      </c>
      <c r="F129" s="26">
        <f t="shared" si="1"/>
        <v>49546.22662</v>
      </c>
      <c r="G129" s="28">
        <f t="shared" si="7"/>
        <v>201587.4569</v>
      </c>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row>
    <row r="130" ht="15.75" customHeight="1">
      <c r="A130" s="25">
        <f t="shared" si="2"/>
        <v>122</v>
      </c>
      <c r="B130" s="26">
        <f t="shared" si="3"/>
        <v>49546.22662</v>
      </c>
      <c r="C130" s="26">
        <f t="shared" si="4"/>
        <v>948.9523521</v>
      </c>
      <c r="D130" s="26">
        <f t="shared" si="5"/>
        <v>206.4426109</v>
      </c>
      <c r="E130" s="26">
        <f t="shared" si="6"/>
        <v>742.5097412</v>
      </c>
      <c r="F130" s="26">
        <f t="shared" si="1"/>
        <v>48803.71688</v>
      </c>
      <c r="G130" s="28">
        <f t="shared" si="7"/>
        <v>202084.626</v>
      </c>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row>
    <row r="131" ht="15.75" customHeight="1">
      <c r="A131" s="25">
        <f t="shared" si="2"/>
        <v>123</v>
      </c>
      <c r="B131" s="26">
        <f t="shared" si="3"/>
        <v>48803.71688</v>
      </c>
      <c r="C131" s="26">
        <f t="shared" si="4"/>
        <v>948.9523521</v>
      </c>
      <c r="D131" s="26">
        <f t="shared" si="5"/>
        <v>203.3488203</v>
      </c>
      <c r="E131" s="26">
        <f t="shared" si="6"/>
        <v>745.6035318</v>
      </c>
      <c r="F131" s="26">
        <f t="shared" si="1"/>
        <v>48058.11334</v>
      </c>
      <c r="G131" s="28">
        <f t="shared" si="7"/>
        <v>202583.0212</v>
      </c>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row>
    <row r="132" ht="15.75" customHeight="1">
      <c r="A132" s="25">
        <f t="shared" si="2"/>
        <v>124</v>
      </c>
      <c r="B132" s="26">
        <f t="shared" si="3"/>
        <v>48058.11334</v>
      </c>
      <c r="C132" s="26">
        <f t="shared" si="4"/>
        <v>948.9523521</v>
      </c>
      <c r="D132" s="26">
        <f t="shared" si="5"/>
        <v>200.2421389</v>
      </c>
      <c r="E132" s="26">
        <f t="shared" si="6"/>
        <v>748.7102132</v>
      </c>
      <c r="F132" s="26">
        <f t="shared" si="1"/>
        <v>47309.40313</v>
      </c>
      <c r="G132" s="28">
        <f t="shared" si="7"/>
        <v>203082.6455</v>
      </c>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row>
    <row r="133" ht="15.75" customHeight="1">
      <c r="A133" s="25">
        <f t="shared" si="2"/>
        <v>125</v>
      </c>
      <c r="B133" s="26">
        <f t="shared" si="3"/>
        <v>47309.40313</v>
      </c>
      <c r="C133" s="26">
        <f t="shared" si="4"/>
        <v>948.9523521</v>
      </c>
      <c r="D133" s="26">
        <f t="shared" si="5"/>
        <v>197.122513</v>
      </c>
      <c r="E133" s="26">
        <f t="shared" si="6"/>
        <v>751.829839</v>
      </c>
      <c r="F133" s="26">
        <f t="shared" si="1"/>
        <v>46557.57329</v>
      </c>
      <c r="G133" s="28">
        <f t="shared" si="7"/>
        <v>203583.5021</v>
      </c>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row>
    <row r="134" ht="15.75" customHeight="1">
      <c r="A134" s="25">
        <f t="shared" si="2"/>
        <v>126</v>
      </c>
      <c r="B134" s="26">
        <f t="shared" si="3"/>
        <v>46557.57329</v>
      </c>
      <c r="C134" s="26">
        <f t="shared" si="4"/>
        <v>948.9523521</v>
      </c>
      <c r="D134" s="26">
        <f t="shared" si="5"/>
        <v>193.9898887</v>
      </c>
      <c r="E134" s="26">
        <f t="shared" si="6"/>
        <v>754.9624634</v>
      </c>
      <c r="F134" s="26">
        <f t="shared" si="1"/>
        <v>45802.61083</v>
      </c>
      <c r="G134" s="28">
        <f t="shared" si="7"/>
        <v>204085.594</v>
      </c>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row>
    <row r="135" ht="15.75" customHeight="1">
      <c r="A135" s="25">
        <f t="shared" si="2"/>
        <v>127</v>
      </c>
      <c r="B135" s="26">
        <f t="shared" si="3"/>
        <v>45802.61083</v>
      </c>
      <c r="C135" s="26">
        <f t="shared" si="4"/>
        <v>948.9523521</v>
      </c>
      <c r="D135" s="26">
        <f t="shared" si="5"/>
        <v>190.8442118</v>
      </c>
      <c r="E135" s="26">
        <f t="shared" si="6"/>
        <v>758.1081403</v>
      </c>
      <c r="F135" s="26">
        <f t="shared" si="1"/>
        <v>45044.50269</v>
      </c>
      <c r="G135" s="28">
        <f t="shared" si="7"/>
        <v>204588.9241</v>
      </c>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row>
    <row r="136" ht="15.75" customHeight="1">
      <c r="A136" s="25">
        <f t="shared" si="2"/>
        <v>128</v>
      </c>
      <c r="B136" s="26">
        <f t="shared" si="3"/>
        <v>45044.50269</v>
      </c>
      <c r="C136" s="26">
        <f t="shared" si="4"/>
        <v>948.9523521</v>
      </c>
      <c r="D136" s="26">
        <f t="shared" si="5"/>
        <v>187.6854279</v>
      </c>
      <c r="E136" s="26">
        <f t="shared" si="6"/>
        <v>761.2669242</v>
      </c>
      <c r="F136" s="26">
        <f t="shared" si="1"/>
        <v>44283.23576</v>
      </c>
      <c r="G136" s="28">
        <f t="shared" si="7"/>
        <v>205093.4956</v>
      </c>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row>
    <row r="137" ht="15.75" customHeight="1">
      <c r="A137" s="25">
        <f t="shared" si="2"/>
        <v>129</v>
      </c>
      <c r="B137" s="26">
        <f t="shared" si="3"/>
        <v>44283.23576</v>
      </c>
      <c r="C137" s="26">
        <f t="shared" si="4"/>
        <v>948.9523521</v>
      </c>
      <c r="D137" s="26">
        <f t="shared" si="5"/>
        <v>184.5134824</v>
      </c>
      <c r="E137" s="26">
        <f t="shared" si="6"/>
        <v>764.4388697</v>
      </c>
      <c r="F137" s="26">
        <f t="shared" si="1"/>
        <v>43518.79689</v>
      </c>
      <c r="G137" s="28">
        <f t="shared" si="7"/>
        <v>205599.3115</v>
      </c>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row>
    <row r="138" ht="15.75" customHeight="1">
      <c r="A138" s="25">
        <f t="shared" si="2"/>
        <v>130</v>
      </c>
      <c r="B138" s="26">
        <f t="shared" si="3"/>
        <v>43518.79689</v>
      </c>
      <c r="C138" s="26">
        <f t="shared" si="4"/>
        <v>948.9523521</v>
      </c>
      <c r="D138" s="26">
        <f t="shared" si="5"/>
        <v>181.3283204</v>
      </c>
      <c r="E138" s="26">
        <f t="shared" si="6"/>
        <v>767.6240317</v>
      </c>
      <c r="F138" s="26">
        <f t="shared" si="1"/>
        <v>42751.17286</v>
      </c>
      <c r="G138" s="28">
        <f t="shared" si="7"/>
        <v>206106.3748</v>
      </c>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row>
    <row r="139" ht="15.75" customHeight="1">
      <c r="A139" s="25">
        <f t="shared" si="2"/>
        <v>131</v>
      </c>
      <c r="B139" s="26">
        <f t="shared" si="3"/>
        <v>42751.17286</v>
      </c>
      <c r="C139" s="26">
        <f t="shared" si="4"/>
        <v>948.9523521</v>
      </c>
      <c r="D139" s="26">
        <f t="shared" si="5"/>
        <v>178.1298869</v>
      </c>
      <c r="E139" s="26">
        <f t="shared" si="6"/>
        <v>770.8224652</v>
      </c>
      <c r="F139" s="26">
        <f t="shared" si="1"/>
        <v>41980.3504</v>
      </c>
      <c r="G139" s="28">
        <f t="shared" si="7"/>
        <v>206614.6888</v>
      </c>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row>
    <row r="140" ht="15.75" customHeight="1">
      <c r="A140" s="25">
        <f t="shared" si="2"/>
        <v>132</v>
      </c>
      <c r="B140" s="26">
        <f t="shared" si="3"/>
        <v>41980.3504</v>
      </c>
      <c r="C140" s="26">
        <f t="shared" si="4"/>
        <v>948.9523521</v>
      </c>
      <c r="D140" s="26">
        <f t="shared" si="5"/>
        <v>174.9181267</v>
      </c>
      <c r="E140" s="26">
        <f t="shared" si="6"/>
        <v>774.0342254</v>
      </c>
      <c r="F140" s="26">
        <f t="shared" si="1"/>
        <v>41206.31617</v>
      </c>
      <c r="G140" s="28">
        <f t="shared" si="7"/>
        <v>207124.2563</v>
      </c>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row>
    <row r="141" ht="15.75" customHeight="1">
      <c r="A141" s="25">
        <f t="shared" si="2"/>
        <v>133</v>
      </c>
      <c r="B141" s="26">
        <f t="shared" si="3"/>
        <v>41206.31617</v>
      </c>
      <c r="C141" s="26">
        <f t="shared" si="4"/>
        <v>948.9523521</v>
      </c>
      <c r="D141" s="26">
        <f t="shared" si="5"/>
        <v>171.692984</v>
      </c>
      <c r="E141" s="26">
        <f t="shared" si="6"/>
        <v>777.259368</v>
      </c>
      <c r="F141" s="26">
        <f t="shared" si="1"/>
        <v>40429.0568</v>
      </c>
      <c r="G141" s="28">
        <f t="shared" si="7"/>
        <v>207635.0806</v>
      </c>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row>
    <row r="142" ht="15.75" customHeight="1">
      <c r="A142" s="25">
        <f t="shared" si="2"/>
        <v>134</v>
      </c>
      <c r="B142" s="26">
        <f t="shared" si="3"/>
        <v>40429.0568</v>
      </c>
      <c r="C142" s="26">
        <f t="shared" si="4"/>
        <v>948.9523521</v>
      </c>
      <c r="D142" s="26">
        <f t="shared" si="5"/>
        <v>168.4544033</v>
      </c>
      <c r="E142" s="26">
        <f t="shared" si="6"/>
        <v>780.4979487</v>
      </c>
      <c r="F142" s="26">
        <f t="shared" si="1"/>
        <v>39648.55886</v>
      </c>
      <c r="G142" s="28">
        <f t="shared" si="7"/>
        <v>208147.1647</v>
      </c>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row>
    <row r="143" ht="15.75" customHeight="1">
      <c r="A143" s="25">
        <f t="shared" si="2"/>
        <v>135</v>
      </c>
      <c r="B143" s="26">
        <f t="shared" si="3"/>
        <v>39648.55886</v>
      </c>
      <c r="C143" s="26">
        <f t="shared" si="4"/>
        <v>948.9523521</v>
      </c>
      <c r="D143" s="26">
        <f t="shared" si="5"/>
        <v>165.2023286</v>
      </c>
      <c r="E143" s="26">
        <f t="shared" si="6"/>
        <v>783.7500235</v>
      </c>
      <c r="F143" s="26">
        <f t="shared" si="1"/>
        <v>38864.80883</v>
      </c>
      <c r="G143" s="28">
        <f t="shared" si="7"/>
        <v>208660.5118</v>
      </c>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row>
    <row r="144" ht="15.75" customHeight="1">
      <c r="A144" s="25">
        <f t="shared" si="2"/>
        <v>136</v>
      </c>
      <c r="B144" s="26">
        <f t="shared" si="3"/>
        <v>38864.80883</v>
      </c>
      <c r="C144" s="26">
        <f t="shared" si="4"/>
        <v>948.9523521</v>
      </c>
      <c r="D144" s="26">
        <f t="shared" si="5"/>
        <v>161.9367035</v>
      </c>
      <c r="E144" s="26">
        <f t="shared" si="6"/>
        <v>787.0156486</v>
      </c>
      <c r="F144" s="26">
        <f t="shared" si="1"/>
        <v>38077.79318</v>
      </c>
      <c r="G144" s="28">
        <f t="shared" si="7"/>
        <v>209175.1249</v>
      </c>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row>
    <row r="145" ht="15.75" customHeight="1">
      <c r="A145" s="25">
        <f t="shared" si="2"/>
        <v>137</v>
      </c>
      <c r="B145" s="26">
        <f t="shared" si="3"/>
        <v>38077.79318</v>
      </c>
      <c r="C145" s="26">
        <f t="shared" si="4"/>
        <v>948.9523521</v>
      </c>
      <c r="D145" s="26">
        <f t="shared" si="5"/>
        <v>158.6574716</v>
      </c>
      <c r="E145" s="26">
        <f t="shared" si="6"/>
        <v>790.2948805</v>
      </c>
      <c r="F145" s="26">
        <f t="shared" si="1"/>
        <v>37287.4983</v>
      </c>
      <c r="G145" s="28">
        <f t="shared" si="7"/>
        <v>209691.0072</v>
      </c>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row>
    <row r="146" ht="15.75" customHeight="1">
      <c r="A146" s="25">
        <f t="shared" si="2"/>
        <v>138</v>
      </c>
      <c r="B146" s="26">
        <f t="shared" si="3"/>
        <v>37287.4983</v>
      </c>
      <c r="C146" s="26">
        <f t="shared" si="4"/>
        <v>948.9523521</v>
      </c>
      <c r="D146" s="26">
        <f t="shared" si="5"/>
        <v>155.3645763</v>
      </c>
      <c r="E146" s="26">
        <f t="shared" si="6"/>
        <v>793.5877758</v>
      </c>
      <c r="F146" s="26">
        <f t="shared" si="1"/>
        <v>36493.91053</v>
      </c>
      <c r="G146" s="28">
        <f t="shared" si="7"/>
        <v>210208.1618</v>
      </c>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row>
    <row r="147" ht="15.75" customHeight="1">
      <c r="A147" s="25">
        <f t="shared" si="2"/>
        <v>139</v>
      </c>
      <c r="B147" s="26">
        <f t="shared" si="3"/>
        <v>36493.91053</v>
      </c>
      <c r="C147" s="26">
        <f t="shared" si="4"/>
        <v>948.9523521</v>
      </c>
      <c r="D147" s="26">
        <f t="shared" si="5"/>
        <v>152.0579605</v>
      </c>
      <c r="E147" s="26">
        <f t="shared" si="6"/>
        <v>796.8943916</v>
      </c>
      <c r="F147" s="26">
        <f t="shared" si="1"/>
        <v>35697.01614</v>
      </c>
      <c r="G147" s="28">
        <f t="shared" si="7"/>
        <v>210726.5918</v>
      </c>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row>
    <row r="148" ht="15.75" customHeight="1">
      <c r="A148" s="25">
        <f t="shared" si="2"/>
        <v>140</v>
      </c>
      <c r="B148" s="26">
        <f t="shared" si="3"/>
        <v>35697.01614</v>
      </c>
      <c r="C148" s="26">
        <f t="shared" si="4"/>
        <v>948.9523521</v>
      </c>
      <c r="D148" s="26">
        <f t="shared" si="5"/>
        <v>148.7375672</v>
      </c>
      <c r="E148" s="26">
        <f t="shared" si="6"/>
        <v>800.2147849</v>
      </c>
      <c r="F148" s="26">
        <f t="shared" si="1"/>
        <v>34896.80135</v>
      </c>
      <c r="G148" s="28">
        <f t="shared" si="7"/>
        <v>211246.3004</v>
      </c>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row>
    <row r="149" ht="15.75" customHeight="1">
      <c r="A149" s="25">
        <f t="shared" si="2"/>
        <v>141</v>
      </c>
      <c r="B149" s="26">
        <f t="shared" si="3"/>
        <v>34896.80135</v>
      </c>
      <c r="C149" s="26">
        <f t="shared" si="4"/>
        <v>948.9523521</v>
      </c>
      <c r="D149" s="26">
        <f t="shared" si="5"/>
        <v>145.403339</v>
      </c>
      <c r="E149" s="26">
        <f t="shared" si="6"/>
        <v>803.5490131</v>
      </c>
      <c r="F149" s="26">
        <f t="shared" si="1"/>
        <v>34093.25234</v>
      </c>
      <c r="G149" s="28">
        <f t="shared" si="7"/>
        <v>211767.2908</v>
      </c>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row>
    <row r="150" ht="15.75" customHeight="1">
      <c r="A150" s="25">
        <f t="shared" si="2"/>
        <v>142</v>
      </c>
      <c r="B150" s="26">
        <f t="shared" si="3"/>
        <v>34093.25234</v>
      </c>
      <c r="C150" s="26">
        <f t="shared" si="4"/>
        <v>948.9523521</v>
      </c>
      <c r="D150" s="26">
        <f t="shared" si="5"/>
        <v>142.0552181</v>
      </c>
      <c r="E150" s="26">
        <f t="shared" si="6"/>
        <v>806.897134</v>
      </c>
      <c r="F150" s="26">
        <f t="shared" si="1"/>
        <v>33286.3552</v>
      </c>
      <c r="G150" s="28">
        <f t="shared" si="7"/>
        <v>212289.5661</v>
      </c>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row>
    <row r="151" ht="15.75" customHeight="1">
      <c r="A151" s="25">
        <f t="shared" si="2"/>
        <v>143</v>
      </c>
      <c r="B151" s="26">
        <f t="shared" si="3"/>
        <v>33286.3552</v>
      </c>
      <c r="C151" s="26">
        <f t="shared" si="4"/>
        <v>948.9523521</v>
      </c>
      <c r="D151" s="26">
        <f t="shared" si="5"/>
        <v>138.6931467</v>
      </c>
      <c r="E151" s="26">
        <f t="shared" si="6"/>
        <v>810.2592054</v>
      </c>
      <c r="F151" s="26">
        <f t="shared" si="1"/>
        <v>32476.096</v>
      </c>
      <c r="G151" s="28">
        <f t="shared" si="7"/>
        <v>212813.1294</v>
      </c>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row>
    <row r="152" ht="15.75" customHeight="1">
      <c r="A152" s="25">
        <f t="shared" si="2"/>
        <v>144</v>
      </c>
      <c r="B152" s="26">
        <f t="shared" si="3"/>
        <v>32476.096</v>
      </c>
      <c r="C152" s="26">
        <f t="shared" si="4"/>
        <v>948.9523521</v>
      </c>
      <c r="D152" s="26">
        <f t="shared" si="5"/>
        <v>135.3170667</v>
      </c>
      <c r="E152" s="26">
        <f t="shared" si="6"/>
        <v>813.6352854</v>
      </c>
      <c r="F152" s="26">
        <f t="shared" si="1"/>
        <v>31662.46071</v>
      </c>
      <c r="G152" s="28">
        <f t="shared" si="7"/>
        <v>213337.984</v>
      </c>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row>
    <row r="153" ht="15.75" customHeight="1">
      <c r="A153" s="25">
        <f t="shared" si="2"/>
        <v>145</v>
      </c>
      <c r="B153" s="26">
        <f t="shared" si="3"/>
        <v>31662.46071</v>
      </c>
      <c r="C153" s="26">
        <f t="shared" si="4"/>
        <v>948.9523521</v>
      </c>
      <c r="D153" s="26">
        <f t="shared" si="5"/>
        <v>131.9269196</v>
      </c>
      <c r="E153" s="26">
        <f t="shared" si="6"/>
        <v>817.0254325</v>
      </c>
      <c r="F153" s="26">
        <f t="shared" si="1"/>
        <v>30845.43528</v>
      </c>
      <c r="G153" s="28">
        <f t="shared" si="7"/>
        <v>213864.133</v>
      </c>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row>
    <row r="154" ht="15.75" customHeight="1">
      <c r="A154" s="25">
        <f t="shared" si="2"/>
        <v>146</v>
      </c>
      <c r="B154" s="26">
        <f t="shared" si="3"/>
        <v>30845.43528</v>
      </c>
      <c r="C154" s="26">
        <f t="shared" si="4"/>
        <v>948.9523521</v>
      </c>
      <c r="D154" s="26">
        <f t="shared" si="5"/>
        <v>128.522647</v>
      </c>
      <c r="E154" s="26">
        <f t="shared" si="6"/>
        <v>820.4297051</v>
      </c>
      <c r="F154" s="26">
        <f t="shared" si="1"/>
        <v>30025.00557</v>
      </c>
      <c r="G154" s="28">
        <f t="shared" si="7"/>
        <v>214391.5797</v>
      </c>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row>
    <row r="155" ht="15.75" customHeight="1">
      <c r="A155" s="25">
        <f t="shared" si="2"/>
        <v>147</v>
      </c>
      <c r="B155" s="26">
        <f t="shared" si="3"/>
        <v>30025.00557</v>
      </c>
      <c r="C155" s="26">
        <f t="shared" si="4"/>
        <v>948.9523521</v>
      </c>
      <c r="D155" s="26">
        <f t="shared" si="5"/>
        <v>125.1041899</v>
      </c>
      <c r="E155" s="26">
        <f t="shared" si="6"/>
        <v>823.8481622</v>
      </c>
      <c r="F155" s="26">
        <f t="shared" si="1"/>
        <v>29201.15741</v>
      </c>
      <c r="G155" s="28">
        <f t="shared" si="7"/>
        <v>214920.3271</v>
      </c>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row>
    <row r="156" ht="15.75" customHeight="1">
      <c r="A156" s="25">
        <f t="shared" si="2"/>
        <v>148</v>
      </c>
      <c r="B156" s="26">
        <f t="shared" si="3"/>
        <v>29201.15741</v>
      </c>
      <c r="C156" s="26">
        <f t="shared" si="4"/>
        <v>948.9523521</v>
      </c>
      <c r="D156" s="26">
        <f t="shared" si="5"/>
        <v>121.6714892</v>
      </c>
      <c r="E156" s="26">
        <f t="shared" si="6"/>
        <v>827.2808629</v>
      </c>
      <c r="F156" s="26">
        <f t="shared" si="1"/>
        <v>28373.87655</v>
      </c>
      <c r="G156" s="28">
        <f t="shared" si="7"/>
        <v>215450.3787</v>
      </c>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row>
    <row r="157" ht="15.75" customHeight="1">
      <c r="A157" s="25">
        <f t="shared" si="2"/>
        <v>149</v>
      </c>
      <c r="B157" s="26">
        <f t="shared" si="3"/>
        <v>28373.87655</v>
      </c>
      <c r="C157" s="26">
        <f t="shared" si="4"/>
        <v>948.9523521</v>
      </c>
      <c r="D157" s="26">
        <f t="shared" si="5"/>
        <v>118.2244856</v>
      </c>
      <c r="E157" s="26">
        <f t="shared" si="6"/>
        <v>830.7278665</v>
      </c>
      <c r="F157" s="26">
        <f t="shared" si="1"/>
        <v>27543.14868</v>
      </c>
      <c r="G157" s="28">
        <f t="shared" si="7"/>
        <v>215981.7374</v>
      </c>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row>
    <row r="158" ht="15.75" customHeight="1">
      <c r="A158" s="25">
        <f t="shared" si="2"/>
        <v>150</v>
      </c>
      <c r="B158" s="26">
        <f t="shared" si="3"/>
        <v>27543.14868</v>
      </c>
      <c r="C158" s="26">
        <f t="shared" si="4"/>
        <v>948.9523521</v>
      </c>
      <c r="D158" s="26">
        <f t="shared" si="5"/>
        <v>114.7631195</v>
      </c>
      <c r="E158" s="26">
        <f t="shared" si="6"/>
        <v>834.1892326</v>
      </c>
      <c r="F158" s="26">
        <f t="shared" si="1"/>
        <v>26708.95945</v>
      </c>
      <c r="G158" s="28">
        <f t="shared" si="7"/>
        <v>216514.4066</v>
      </c>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row>
    <row r="159" ht="15.75" customHeight="1">
      <c r="A159" s="25">
        <f t="shared" si="2"/>
        <v>151</v>
      </c>
      <c r="B159" s="26">
        <f t="shared" si="3"/>
        <v>26708.95945</v>
      </c>
      <c r="C159" s="26">
        <f t="shared" si="4"/>
        <v>948.9523521</v>
      </c>
      <c r="D159" s="26">
        <f t="shared" si="5"/>
        <v>111.287331</v>
      </c>
      <c r="E159" s="26">
        <f t="shared" si="6"/>
        <v>837.665021</v>
      </c>
      <c r="F159" s="26">
        <f t="shared" si="1"/>
        <v>25871.29443</v>
      </c>
      <c r="G159" s="28">
        <f t="shared" si="7"/>
        <v>217048.3896</v>
      </c>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row>
    <row r="160" ht="15.75" customHeight="1">
      <c r="A160" s="25">
        <f t="shared" si="2"/>
        <v>152</v>
      </c>
      <c r="B160" s="26">
        <f t="shared" si="3"/>
        <v>25871.29443</v>
      </c>
      <c r="C160" s="26">
        <f t="shared" si="4"/>
        <v>948.9523521</v>
      </c>
      <c r="D160" s="26">
        <f t="shared" si="5"/>
        <v>107.7970601</v>
      </c>
      <c r="E160" s="26">
        <f t="shared" si="6"/>
        <v>841.155292</v>
      </c>
      <c r="F160" s="26">
        <f t="shared" si="1"/>
        <v>25030.13914</v>
      </c>
      <c r="G160" s="28">
        <f t="shared" si="7"/>
        <v>217583.6895</v>
      </c>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row>
    <row r="161" ht="15.75" customHeight="1">
      <c r="A161" s="25">
        <f t="shared" si="2"/>
        <v>153</v>
      </c>
      <c r="B161" s="26">
        <f t="shared" si="3"/>
        <v>25030.13914</v>
      </c>
      <c r="C161" s="26">
        <f t="shared" si="4"/>
        <v>948.9523521</v>
      </c>
      <c r="D161" s="26">
        <f t="shared" si="5"/>
        <v>104.2922464</v>
      </c>
      <c r="E161" s="26">
        <f t="shared" si="6"/>
        <v>844.6601057</v>
      </c>
      <c r="F161" s="26">
        <f t="shared" si="1"/>
        <v>24185.47903</v>
      </c>
      <c r="G161" s="28">
        <f t="shared" si="7"/>
        <v>218120.3095</v>
      </c>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row>
    <row r="162" ht="15.75" customHeight="1">
      <c r="A162" s="25">
        <f t="shared" si="2"/>
        <v>154</v>
      </c>
      <c r="B162" s="26">
        <f t="shared" si="3"/>
        <v>24185.47903</v>
      </c>
      <c r="C162" s="26">
        <f t="shared" si="4"/>
        <v>948.9523521</v>
      </c>
      <c r="D162" s="26">
        <f t="shared" si="5"/>
        <v>100.7728293</v>
      </c>
      <c r="E162" s="26">
        <f t="shared" si="6"/>
        <v>848.1795228</v>
      </c>
      <c r="F162" s="26">
        <f t="shared" si="1"/>
        <v>23337.29951</v>
      </c>
      <c r="G162" s="28">
        <f t="shared" si="7"/>
        <v>218658.2531</v>
      </c>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row>
    <row r="163" ht="15.75" customHeight="1">
      <c r="A163" s="25">
        <f t="shared" si="2"/>
        <v>155</v>
      </c>
      <c r="B163" s="26">
        <f t="shared" si="3"/>
        <v>23337.29951</v>
      </c>
      <c r="C163" s="26">
        <f t="shared" si="4"/>
        <v>948.9523521</v>
      </c>
      <c r="D163" s="26">
        <f t="shared" si="5"/>
        <v>97.23874795</v>
      </c>
      <c r="E163" s="26">
        <f t="shared" si="6"/>
        <v>851.7136041</v>
      </c>
      <c r="F163" s="26">
        <f t="shared" si="1"/>
        <v>22485.58591</v>
      </c>
      <c r="G163" s="28">
        <f t="shared" si="7"/>
        <v>219197.5233</v>
      </c>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row>
    <row r="164" ht="15.75" customHeight="1">
      <c r="A164" s="25">
        <f t="shared" si="2"/>
        <v>156</v>
      </c>
      <c r="B164" s="26">
        <f t="shared" si="3"/>
        <v>22485.58591</v>
      </c>
      <c r="C164" s="26">
        <f t="shared" si="4"/>
        <v>948.9523521</v>
      </c>
      <c r="D164" s="26">
        <f t="shared" si="5"/>
        <v>93.68994127</v>
      </c>
      <c r="E164" s="26">
        <f t="shared" si="6"/>
        <v>855.2624108</v>
      </c>
      <c r="F164" s="26">
        <f t="shared" si="1"/>
        <v>21630.32349</v>
      </c>
      <c r="G164" s="28">
        <f t="shared" si="7"/>
        <v>219738.1235</v>
      </c>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row>
    <row r="165" ht="15.75" customHeight="1">
      <c r="A165" s="25">
        <f t="shared" si="2"/>
        <v>157</v>
      </c>
      <c r="B165" s="26">
        <f t="shared" si="3"/>
        <v>21630.32349</v>
      </c>
      <c r="C165" s="26">
        <f t="shared" si="4"/>
        <v>948.9523521</v>
      </c>
      <c r="D165" s="26">
        <f t="shared" si="5"/>
        <v>90.12634789</v>
      </c>
      <c r="E165" s="26">
        <f t="shared" si="6"/>
        <v>858.8260042</v>
      </c>
      <c r="F165" s="26">
        <f t="shared" si="1"/>
        <v>20771.49749</v>
      </c>
      <c r="G165" s="28">
        <f t="shared" si="7"/>
        <v>220280.057</v>
      </c>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row>
    <row r="166" ht="15.75" customHeight="1">
      <c r="A166" s="25">
        <f t="shared" si="2"/>
        <v>158</v>
      </c>
      <c r="B166" s="26">
        <f t="shared" si="3"/>
        <v>20771.49749</v>
      </c>
      <c r="C166" s="26">
        <f t="shared" si="4"/>
        <v>948.9523521</v>
      </c>
      <c r="D166" s="26">
        <f t="shared" si="5"/>
        <v>86.54790621</v>
      </c>
      <c r="E166" s="26">
        <f t="shared" si="6"/>
        <v>862.4044459</v>
      </c>
      <c r="F166" s="26">
        <f t="shared" si="1"/>
        <v>19909.09304</v>
      </c>
      <c r="G166" s="28">
        <f t="shared" si="7"/>
        <v>220823.3271</v>
      </c>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row>
    <row r="167" ht="15.75" customHeight="1">
      <c r="A167" s="25">
        <f t="shared" si="2"/>
        <v>159</v>
      </c>
      <c r="B167" s="26">
        <f t="shared" si="3"/>
        <v>19909.09304</v>
      </c>
      <c r="C167" s="26">
        <f t="shared" si="4"/>
        <v>948.9523521</v>
      </c>
      <c r="D167" s="26">
        <f t="shared" si="5"/>
        <v>82.95455435</v>
      </c>
      <c r="E167" s="26">
        <f t="shared" si="6"/>
        <v>865.9977977</v>
      </c>
      <c r="F167" s="26">
        <f t="shared" si="1"/>
        <v>19043.09525</v>
      </c>
      <c r="G167" s="28">
        <f t="shared" si="7"/>
        <v>221367.937</v>
      </c>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row>
    <row r="168" ht="15.75" customHeight="1">
      <c r="A168" s="25">
        <f t="shared" si="2"/>
        <v>160</v>
      </c>
      <c r="B168" s="26">
        <f t="shared" si="3"/>
        <v>19043.09525</v>
      </c>
      <c r="C168" s="26">
        <f t="shared" si="4"/>
        <v>948.9523521</v>
      </c>
      <c r="D168" s="26">
        <f t="shared" si="5"/>
        <v>79.34623019</v>
      </c>
      <c r="E168" s="26">
        <f t="shared" si="6"/>
        <v>869.6061219</v>
      </c>
      <c r="F168" s="26">
        <f t="shared" si="1"/>
        <v>18173.48912</v>
      </c>
      <c r="G168" s="28">
        <f t="shared" si="7"/>
        <v>221913.89</v>
      </c>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row>
    <row r="169" ht="15.75" customHeight="1">
      <c r="A169" s="25">
        <f t="shared" si="2"/>
        <v>161</v>
      </c>
      <c r="B169" s="26">
        <f t="shared" si="3"/>
        <v>18173.48912</v>
      </c>
      <c r="C169" s="26">
        <f t="shared" si="4"/>
        <v>948.9523521</v>
      </c>
      <c r="D169" s="26">
        <f t="shared" si="5"/>
        <v>75.72287135</v>
      </c>
      <c r="E169" s="26">
        <f t="shared" si="6"/>
        <v>873.2294807</v>
      </c>
      <c r="F169" s="26">
        <f t="shared" si="1"/>
        <v>17300.25964</v>
      </c>
      <c r="G169" s="28">
        <f t="shared" si="7"/>
        <v>222461.1895</v>
      </c>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row>
    <row r="170" ht="15.75" customHeight="1">
      <c r="A170" s="25">
        <f t="shared" si="2"/>
        <v>162</v>
      </c>
      <c r="B170" s="26">
        <f t="shared" si="3"/>
        <v>17300.25964</v>
      </c>
      <c r="C170" s="26">
        <f t="shared" si="4"/>
        <v>948.9523521</v>
      </c>
      <c r="D170" s="26">
        <f t="shared" si="5"/>
        <v>72.08441518</v>
      </c>
      <c r="E170" s="26">
        <f t="shared" si="6"/>
        <v>876.8679369</v>
      </c>
      <c r="F170" s="26">
        <f t="shared" si="1"/>
        <v>16423.39171</v>
      </c>
      <c r="G170" s="28">
        <f t="shared" si="7"/>
        <v>223009.8388</v>
      </c>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row>
    <row r="171" ht="15.75" customHeight="1">
      <c r="A171" s="25">
        <f t="shared" si="2"/>
        <v>163</v>
      </c>
      <c r="B171" s="26">
        <f t="shared" si="3"/>
        <v>16423.39171</v>
      </c>
      <c r="C171" s="26">
        <f t="shared" si="4"/>
        <v>948.9523521</v>
      </c>
      <c r="D171" s="26">
        <f t="shared" si="5"/>
        <v>68.43079878</v>
      </c>
      <c r="E171" s="26">
        <f t="shared" si="6"/>
        <v>880.5215533</v>
      </c>
      <c r="F171" s="26">
        <f t="shared" si="1"/>
        <v>15542.87015</v>
      </c>
      <c r="G171" s="28">
        <f t="shared" si="7"/>
        <v>223559.8413</v>
      </c>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row>
    <row r="172" ht="15.75" customHeight="1">
      <c r="A172" s="25">
        <f t="shared" si="2"/>
        <v>164</v>
      </c>
      <c r="B172" s="26">
        <f t="shared" si="3"/>
        <v>15542.87015</v>
      </c>
      <c r="C172" s="26">
        <f t="shared" si="4"/>
        <v>948.9523521</v>
      </c>
      <c r="D172" s="26">
        <f t="shared" si="5"/>
        <v>64.76195897</v>
      </c>
      <c r="E172" s="26">
        <f t="shared" si="6"/>
        <v>884.1903931</v>
      </c>
      <c r="F172" s="26">
        <f t="shared" si="1"/>
        <v>14658.67976</v>
      </c>
      <c r="G172" s="28">
        <f t="shared" si="7"/>
        <v>224111.2001</v>
      </c>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row>
    <row r="173" ht="15.75" customHeight="1">
      <c r="A173" s="25">
        <f t="shared" si="2"/>
        <v>165</v>
      </c>
      <c r="B173" s="26">
        <f t="shared" si="3"/>
        <v>14658.67976</v>
      </c>
      <c r="C173" s="26">
        <f t="shared" si="4"/>
        <v>948.9523521</v>
      </c>
      <c r="D173" s="26">
        <f t="shared" si="5"/>
        <v>61.07783234</v>
      </c>
      <c r="E173" s="26">
        <f t="shared" si="6"/>
        <v>887.8745198</v>
      </c>
      <c r="F173" s="26">
        <f t="shared" si="1"/>
        <v>13770.80524</v>
      </c>
      <c r="G173" s="28">
        <f t="shared" si="7"/>
        <v>224663.9188</v>
      </c>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row>
    <row r="174" ht="15.75" customHeight="1">
      <c r="A174" s="25">
        <f t="shared" si="2"/>
        <v>166</v>
      </c>
      <c r="B174" s="26">
        <f t="shared" si="3"/>
        <v>13770.80524</v>
      </c>
      <c r="C174" s="26">
        <f t="shared" si="4"/>
        <v>948.9523521</v>
      </c>
      <c r="D174" s="26">
        <f t="shared" si="5"/>
        <v>57.37835517</v>
      </c>
      <c r="E174" s="26">
        <f t="shared" si="6"/>
        <v>891.5739969</v>
      </c>
      <c r="F174" s="26">
        <f t="shared" si="1"/>
        <v>12879.23124</v>
      </c>
      <c r="G174" s="28">
        <f t="shared" si="7"/>
        <v>225218.0007</v>
      </c>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row>
    <row r="175" ht="15.75" customHeight="1">
      <c r="A175" s="25">
        <f t="shared" si="2"/>
        <v>167</v>
      </c>
      <c r="B175" s="26">
        <f t="shared" si="3"/>
        <v>12879.23124</v>
      </c>
      <c r="C175" s="26">
        <f t="shared" si="4"/>
        <v>948.9523521</v>
      </c>
      <c r="D175" s="26">
        <f t="shared" si="5"/>
        <v>53.66346352</v>
      </c>
      <c r="E175" s="26">
        <f t="shared" si="6"/>
        <v>895.2888886</v>
      </c>
      <c r="F175" s="26">
        <f t="shared" si="1"/>
        <v>11983.94236</v>
      </c>
      <c r="G175" s="28">
        <f t="shared" si="7"/>
        <v>225773.449</v>
      </c>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row>
    <row r="176" ht="15.75" customHeight="1">
      <c r="A176" s="25">
        <f t="shared" si="2"/>
        <v>168</v>
      </c>
      <c r="B176" s="26">
        <f t="shared" si="3"/>
        <v>11983.94236</v>
      </c>
      <c r="C176" s="26">
        <f t="shared" si="4"/>
        <v>948.9523521</v>
      </c>
      <c r="D176" s="26">
        <f t="shared" si="5"/>
        <v>49.93309315</v>
      </c>
      <c r="E176" s="26">
        <f t="shared" si="6"/>
        <v>899.0192589</v>
      </c>
      <c r="F176" s="26">
        <f t="shared" si="1"/>
        <v>11084.9231</v>
      </c>
      <c r="G176" s="28">
        <f t="shared" si="7"/>
        <v>226330.2672</v>
      </c>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row>
    <row r="177" ht="15.75" customHeight="1">
      <c r="A177" s="25">
        <f t="shared" si="2"/>
        <v>169</v>
      </c>
      <c r="B177" s="26">
        <f t="shared" si="3"/>
        <v>11084.9231</v>
      </c>
      <c r="C177" s="26">
        <f t="shared" si="4"/>
        <v>948.9523521</v>
      </c>
      <c r="D177" s="26">
        <f t="shared" si="5"/>
        <v>46.18717957</v>
      </c>
      <c r="E177" s="26">
        <f t="shared" si="6"/>
        <v>902.7651725</v>
      </c>
      <c r="F177" s="26">
        <f t="shared" si="1"/>
        <v>10182.15792</v>
      </c>
      <c r="G177" s="28">
        <f t="shared" si="7"/>
        <v>226888.4587</v>
      </c>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row>
    <row r="178" ht="15.75" customHeight="1">
      <c r="A178" s="25">
        <f t="shared" si="2"/>
        <v>170</v>
      </c>
      <c r="B178" s="26">
        <f t="shared" si="3"/>
        <v>10182.15792</v>
      </c>
      <c r="C178" s="26">
        <f t="shared" si="4"/>
        <v>948.9523521</v>
      </c>
      <c r="D178" s="26">
        <f t="shared" si="5"/>
        <v>42.42565802</v>
      </c>
      <c r="E178" s="26">
        <f t="shared" si="6"/>
        <v>906.5266941</v>
      </c>
      <c r="F178" s="26">
        <f t="shared" si="1"/>
        <v>9275.63123</v>
      </c>
      <c r="G178" s="28">
        <f t="shared" si="7"/>
        <v>227448.0269</v>
      </c>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row>
    <row r="179" ht="15.75" customHeight="1">
      <c r="A179" s="25">
        <f t="shared" si="2"/>
        <v>171</v>
      </c>
      <c r="B179" s="26">
        <f t="shared" si="3"/>
        <v>9275.63123</v>
      </c>
      <c r="C179" s="26">
        <f t="shared" si="4"/>
        <v>948.9523521</v>
      </c>
      <c r="D179" s="26">
        <f t="shared" si="5"/>
        <v>38.64846346</v>
      </c>
      <c r="E179" s="26">
        <f t="shared" si="6"/>
        <v>910.3038886</v>
      </c>
      <c r="F179" s="26">
        <f t="shared" si="1"/>
        <v>8365.327341</v>
      </c>
      <c r="G179" s="28">
        <f t="shared" si="7"/>
        <v>228008.9751</v>
      </c>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row>
    <row r="180" ht="15.75" customHeight="1">
      <c r="A180" s="25">
        <f t="shared" si="2"/>
        <v>172</v>
      </c>
      <c r="B180" s="26">
        <f t="shared" si="3"/>
        <v>8365.327341</v>
      </c>
      <c r="C180" s="26">
        <f t="shared" si="4"/>
        <v>948.9523521</v>
      </c>
      <c r="D180" s="26">
        <f t="shared" si="5"/>
        <v>34.85553059</v>
      </c>
      <c r="E180" s="26">
        <f t="shared" si="6"/>
        <v>914.0968215</v>
      </c>
      <c r="F180" s="26">
        <f t="shared" si="1"/>
        <v>7451.23052</v>
      </c>
      <c r="G180" s="28">
        <f t="shared" si="7"/>
        <v>228571.3067</v>
      </c>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row>
    <row r="181" ht="15.75" customHeight="1">
      <c r="A181" s="25">
        <f t="shared" si="2"/>
        <v>173</v>
      </c>
      <c r="B181" s="26">
        <f t="shared" si="3"/>
        <v>7451.23052</v>
      </c>
      <c r="C181" s="26">
        <f t="shared" si="4"/>
        <v>948.9523521</v>
      </c>
      <c r="D181" s="26">
        <f t="shared" si="5"/>
        <v>31.04679383</v>
      </c>
      <c r="E181" s="26">
        <f t="shared" si="6"/>
        <v>917.9055583</v>
      </c>
      <c r="F181" s="26">
        <f t="shared" si="1"/>
        <v>6533.324961</v>
      </c>
      <c r="G181" s="28">
        <f t="shared" si="7"/>
        <v>229135.0252</v>
      </c>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row>
    <row r="182" ht="15.75" customHeight="1">
      <c r="A182" s="25">
        <f t="shared" si="2"/>
        <v>174</v>
      </c>
      <c r="B182" s="26">
        <f t="shared" si="3"/>
        <v>6533.324961</v>
      </c>
      <c r="C182" s="26">
        <f t="shared" si="4"/>
        <v>948.9523521</v>
      </c>
      <c r="D182" s="26">
        <f t="shared" si="5"/>
        <v>27.22218734</v>
      </c>
      <c r="E182" s="26">
        <f t="shared" si="6"/>
        <v>921.7301648</v>
      </c>
      <c r="F182" s="26">
        <f t="shared" si="1"/>
        <v>5611.594797</v>
      </c>
      <c r="G182" s="28">
        <f t="shared" si="7"/>
        <v>229700.134</v>
      </c>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row>
    <row r="183" ht="15.75" customHeight="1">
      <c r="A183" s="25">
        <f t="shared" si="2"/>
        <v>175</v>
      </c>
      <c r="B183" s="26">
        <f t="shared" si="3"/>
        <v>5611.594797</v>
      </c>
      <c r="C183" s="26">
        <f t="shared" si="4"/>
        <v>948.9523521</v>
      </c>
      <c r="D183" s="26">
        <f t="shared" si="5"/>
        <v>23.38164499</v>
      </c>
      <c r="E183" s="26">
        <f t="shared" si="6"/>
        <v>925.5707071</v>
      </c>
      <c r="F183" s="26">
        <f t="shared" si="1"/>
        <v>4686.024089</v>
      </c>
      <c r="G183" s="28">
        <f t="shared" si="7"/>
        <v>230266.6365</v>
      </c>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row>
    <row r="184" ht="15.75" customHeight="1">
      <c r="A184" s="25">
        <f t="shared" si="2"/>
        <v>176</v>
      </c>
      <c r="B184" s="26">
        <f t="shared" si="3"/>
        <v>4686.024089</v>
      </c>
      <c r="C184" s="26">
        <f t="shared" si="4"/>
        <v>948.9523521</v>
      </c>
      <c r="D184" s="26">
        <f t="shared" si="5"/>
        <v>19.52510037</v>
      </c>
      <c r="E184" s="26">
        <f t="shared" si="6"/>
        <v>929.4272517</v>
      </c>
      <c r="F184" s="26">
        <f t="shared" si="1"/>
        <v>3756.596838</v>
      </c>
      <c r="G184" s="28">
        <f t="shared" si="7"/>
        <v>230834.5361</v>
      </c>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row>
    <row r="185" ht="15.75" customHeight="1">
      <c r="A185" s="25">
        <f t="shared" si="2"/>
        <v>177</v>
      </c>
      <c r="B185" s="26">
        <f t="shared" si="3"/>
        <v>3756.596838</v>
      </c>
      <c r="C185" s="26">
        <f t="shared" si="4"/>
        <v>948.9523521</v>
      </c>
      <c r="D185" s="26">
        <f t="shared" si="5"/>
        <v>15.65248682</v>
      </c>
      <c r="E185" s="26">
        <f t="shared" si="6"/>
        <v>933.2998653</v>
      </c>
      <c r="F185" s="26">
        <f t="shared" si="1"/>
        <v>2823.296972</v>
      </c>
      <c r="G185" s="28">
        <f t="shared" si="7"/>
        <v>231403.8364</v>
      </c>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row>
    <row r="186" ht="15.75" customHeight="1">
      <c r="A186" s="25">
        <f t="shared" si="2"/>
        <v>178</v>
      </c>
      <c r="B186" s="26">
        <f t="shared" si="3"/>
        <v>2823.296972</v>
      </c>
      <c r="C186" s="26">
        <f t="shared" si="4"/>
        <v>948.9523521</v>
      </c>
      <c r="D186" s="26">
        <f t="shared" si="5"/>
        <v>11.76373739</v>
      </c>
      <c r="E186" s="26">
        <f t="shared" si="6"/>
        <v>937.1886147</v>
      </c>
      <c r="F186" s="26">
        <f t="shared" si="1"/>
        <v>1886.108358</v>
      </c>
      <c r="G186" s="28">
        <f t="shared" si="7"/>
        <v>231974.5407</v>
      </c>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row>
    <row r="187" ht="15.75" customHeight="1">
      <c r="A187" s="25">
        <f t="shared" si="2"/>
        <v>179</v>
      </c>
      <c r="B187" s="26">
        <f t="shared" si="3"/>
        <v>1886.108358</v>
      </c>
      <c r="C187" s="26">
        <f t="shared" si="4"/>
        <v>948.9523521</v>
      </c>
      <c r="D187" s="26">
        <f t="shared" si="5"/>
        <v>7.858784824</v>
      </c>
      <c r="E187" s="26">
        <f t="shared" si="6"/>
        <v>941.0935673</v>
      </c>
      <c r="F187" s="26">
        <f t="shared" si="1"/>
        <v>945.0147905</v>
      </c>
      <c r="G187" s="28">
        <f t="shared" si="7"/>
        <v>232546.6525</v>
      </c>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row>
    <row r="188" ht="15.75" customHeight="1">
      <c r="A188" s="25">
        <f t="shared" si="2"/>
        <v>180</v>
      </c>
      <c r="B188" s="26">
        <f t="shared" si="3"/>
        <v>945.0147905</v>
      </c>
      <c r="C188" s="26">
        <f t="shared" si="4"/>
        <v>948.9523521</v>
      </c>
      <c r="D188" s="26">
        <f t="shared" si="5"/>
        <v>3.937561627</v>
      </c>
      <c r="E188" s="26">
        <f t="shared" si="6"/>
        <v>945.0147905</v>
      </c>
      <c r="F188" s="26">
        <f t="shared" si="1"/>
        <v>-0.0000000006098161975</v>
      </c>
      <c r="G188" s="28">
        <f t="shared" si="7"/>
        <v>233120.1752</v>
      </c>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row>
    <row r="189" ht="15.75" customHeight="1">
      <c r="A189" s="25" t="str">
        <f t="shared" si="2"/>
        <v/>
      </c>
      <c r="B189" s="25" t="str">
        <f t="shared" si="3"/>
        <v/>
      </c>
      <c r="C189" s="25" t="str">
        <f t="shared" si="4"/>
        <v/>
      </c>
      <c r="D189" s="25" t="str">
        <f t="shared" si="5"/>
        <v/>
      </c>
      <c r="E189" s="25" t="str">
        <f t="shared" si="6"/>
        <v/>
      </c>
      <c r="F189" s="25">
        <f t="shared" si="1"/>
        <v>0</v>
      </c>
      <c r="G189" s="28">
        <f t="shared" si="7"/>
        <v>233695.1125</v>
      </c>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row>
    <row r="190" ht="15.75" customHeight="1">
      <c r="A190" s="25" t="str">
        <f t="shared" si="2"/>
        <v/>
      </c>
      <c r="B190" s="25" t="str">
        <f t="shared" si="3"/>
        <v/>
      </c>
      <c r="C190" s="25" t="str">
        <f t="shared" si="4"/>
        <v/>
      </c>
      <c r="D190" s="25" t="str">
        <f t="shared" si="5"/>
        <v/>
      </c>
      <c r="E190" s="25" t="str">
        <f t="shared" si="6"/>
        <v/>
      </c>
      <c r="F190" s="25">
        <f t="shared" si="1"/>
        <v>0</v>
      </c>
      <c r="G190" s="28">
        <f t="shared" si="7"/>
        <v>234271.4677</v>
      </c>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row>
    <row r="191" ht="15.75" customHeight="1">
      <c r="A191" s="25" t="str">
        <f t="shared" si="2"/>
        <v/>
      </c>
      <c r="B191" s="25" t="str">
        <f t="shared" si="3"/>
        <v/>
      </c>
      <c r="C191" s="25" t="str">
        <f t="shared" si="4"/>
        <v/>
      </c>
      <c r="D191" s="25" t="str">
        <f t="shared" si="5"/>
        <v/>
      </c>
      <c r="E191" s="25" t="str">
        <f t="shared" si="6"/>
        <v/>
      </c>
      <c r="F191" s="25">
        <f t="shared" si="1"/>
        <v>0</v>
      </c>
      <c r="G191" s="28">
        <f t="shared" si="7"/>
        <v>234849.2443</v>
      </c>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row>
    <row r="192" ht="15.75" customHeight="1">
      <c r="A192" s="25" t="str">
        <f t="shared" si="2"/>
        <v/>
      </c>
      <c r="B192" s="25" t="str">
        <f t="shared" si="3"/>
        <v/>
      </c>
      <c r="C192" s="25" t="str">
        <f t="shared" si="4"/>
        <v/>
      </c>
      <c r="D192" s="25" t="str">
        <f t="shared" si="5"/>
        <v/>
      </c>
      <c r="E192" s="25" t="str">
        <f t="shared" si="6"/>
        <v/>
      </c>
      <c r="F192" s="25">
        <f t="shared" si="1"/>
        <v>0</v>
      </c>
      <c r="G192" s="28">
        <f t="shared" si="7"/>
        <v>235428.4459</v>
      </c>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row>
    <row r="193" ht="15.75" customHeight="1">
      <c r="A193" s="25" t="str">
        <f t="shared" si="2"/>
        <v/>
      </c>
      <c r="B193" s="25" t="str">
        <f t="shared" si="3"/>
        <v/>
      </c>
      <c r="C193" s="25" t="str">
        <f t="shared" si="4"/>
        <v/>
      </c>
      <c r="D193" s="25" t="str">
        <f t="shared" si="5"/>
        <v/>
      </c>
      <c r="E193" s="25" t="str">
        <f t="shared" si="6"/>
        <v/>
      </c>
      <c r="F193" s="25">
        <f t="shared" si="1"/>
        <v>0</v>
      </c>
      <c r="G193" s="28">
        <f t="shared" si="7"/>
        <v>236009.076</v>
      </c>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row>
    <row r="194" ht="15.75" customHeight="1">
      <c r="A194" s="25" t="str">
        <f t="shared" si="2"/>
        <v/>
      </c>
      <c r="B194" s="25" t="str">
        <f t="shared" si="3"/>
        <v/>
      </c>
      <c r="C194" s="25" t="str">
        <f t="shared" si="4"/>
        <v/>
      </c>
      <c r="D194" s="25" t="str">
        <f t="shared" si="5"/>
        <v/>
      </c>
      <c r="E194" s="25" t="str">
        <f t="shared" si="6"/>
        <v/>
      </c>
      <c r="F194" s="25">
        <f t="shared" si="1"/>
        <v>0</v>
      </c>
      <c r="G194" s="28">
        <f t="shared" si="7"/>
        <v>236591.138</v>
      </c>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row>
    <row r="195" ht="15.75" customHeight="1">
      <c r="A195" s="25" t="str">
        <f t="shared" si="2"/>
        <v/>
      </c>
      <c r="B195" s="25" t="str">
        <f t="shared" si="3"/>
        <v/>
      </c>
      <c r="C195" s="25" t="str">
        <f t="shared" si="4"/>
        <v/>
      </c>
      <c r="D195" s="25" t="str">
        <f t="shared" si="5"/>
        <v/>
      </c>
      <c r="E195" s="25" t="str">
        <f t="shared" si="6"/>
        <v/>
      </c>
      <c r="F195" s="25">
        <f t="shared" si="1"/>
        <v>0</v>
      </c>
      <c r="G195" s="28">
        <f t="shared" si="7"/>
        <v>237174.6356</v>
      </c>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row>
    <row r="196" ht="15.75" customHeight="1">
      <c r="A196" s="25" t="str">
        <f t="shared" si="2"/>
        <v/>
      </c>
      <c r="B196" s="25" t="str">
        <f t="shared" si="3"/>
        <v/>
      </c>
      <c r="C196" s="25" t="str">
        <f t="shared" si="4"/>
        <v/>
      </c>
      <c r="D196" s="25" t="str">
        <f t="shared" si="5"/>
        <v/>
      </c>
      <c r="E196" s="25" t="str">
        <f t="shared" si="6"/>
        <v/>
      </c>
      <c r="F196" s="25">
        <f t="shared" si="1"/>
        <v>0</v>
      </c>
      <c r="G196" s="28">
        <f t="shared" si="7"/>
        <v>237759.5722</v>
      </c>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row>
    <row r="197" ht="15.75" customHeight="1">
      <c r="A197" s="25" t="str">
        <f t="shared" si="2"/>
        <v/>
      </c>
      <c r="B197" s="25" t="str">
        <f t="shared" si="3"/>
        <v/>
      </c>
      <c r="C197" s="25" t="str">
        <f t="shared" si="4"/>
        <v/>
      </c>
      <c r="D197" s="25" t="str">
        <f t="shared" si="5"/>
        <v/>
      </c>
      <c r="E197" s="25" t="str">
        <f t="shared" si="6"/>
        <v/>
      </c>
      <c r="F197" s="25">
        <f t="shared" si="1"/>
        <v>0</v>
      </c>
      <c r="G197" s="28">
        <f t="shared" si="7"/>
        <v>238345.9515</v>
      </c>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row>
    <row r="198" ht="15.75" customHeight="1">
      <c r="A198" s="25" t="str">
        <f t="shared" si="2"/>
        <v/>
      </c>
      <c r="B198" s="25" t="str">
        <f t="shared" si="3"/>
        <v/>
      </c>
      <c r="C198" s="25" t="str">
        <f t="shared" si="4"/>
        <v/>
      </c>
      <c r="D198" s="25" t="str">
        <f t="shared" si="5"/>
        <v/>
      </c>
      <c r="E198" s="25" t="str">
        <f t="shared" si="6"/>
        <v/>
      </c>
      <c r="F198" s="25">
        <f t="shared" si="1"/>
        <v>0</v>
      </c>
      <c r="G198" s="28">
        <f t="shared" si="7"/>
        <v>238933.7769</v>
      </c>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row>
    <row r="199" ht="15.75" customHeight="1">
      <c r="A199" s="25" t="str">
        <f t="shared" si="2"/>
        <v/>
      </c>
      <c r="B199" s="25" t="str">
        <f t="shared" si="3"/>
        <v/>
      </c>
      <c r="C199" s="25" t="str">
        <f t="shared" si="4"/>
        <v/>
      </c>
      <c r="D199" s="25" t="str">
        <f t="shared" si="5"/>
        <v/>
      </c>
      <c r="E199" s="25" t="str">
        <f t="shared" si="6"/>
        <v/>
      </c>
      <c r="F199" s="25">
        <f t="shared" si="1"/>
        <v>0</v>
      </c>
      <c r="G199" s="28">
        <f t="shared" si="7"/>
        <v>239523.052</v>
      </c>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row>
    <row r="200" ht="15.75" customHeight="1">
      <c r="A200" s="25" t="str">
        <f t="shared" si="2"/>
        <v/>
      </c>
      <c r="B200" s="25" t="str">
        <f t="shared" si="3"/>
        <v/>
      </c>
      <c r="C200" s="25" t="str">
        <f t="shared" si="4"/>
        <v/>
      </c>
      <c r="D200" s="25" t="str">
        <f t="shared" si="5"/>
        <v/>
      </c>
      <c r="E200" s="25" t="str">
        <f t="shared" si="6"/>
        <v/>
      </c>
      <c r="F200" s="25">
        <f t="shared" si="1"/>
        <v>0</v>
      </c>
      <c r="G200" s="28">
        <f t="shared" si="7"/>
        <v>240113.7805</v>
      </c>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row>
    <row r="201" ht="15.75" customHeight="1">
      <c r="A201" s="25" t="str">
        <f t="shared" si="2"/>
        <v/>
      </c>
      <c r="B201" s="25" t="str">
        <f t="shared" si="3"/>
        <v/>
      </c>
      <c r="C201" s="25" t="str">
        <f t="shared" si="4"/>
        <v/>
      </c>
      <c r="D201" s="25" t="str">
        <f t="shared" si="5"/>
        <v/>
      </c>
      <c r="E201" s="25" t="str">
        <f t="shared" si="6"/>
        <v/>
      </c>
      <c r="F201" s="25">
        <f t="shared" si="1"/>
        <v>0</v>
      </c>
      <c r="G201" s="28">
        <f t="shared" si="7"/>
        <v>240705.9659</v>
      </c>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row>
    <row r="202" ht="15.75" customHeight="1">
      <c r="A202" s="25" t="str">
        <f t="shared" si="2"/>
        <v/>
      </c>
      <c r="B202" s="25" t="str">
        <f t="shared" si="3"/>
        <v/>
      </c>
      <c r="C202" s="25" t="str">
        <f t="shared" si="4"/>
        <v/>
      </c>
      <c r="D202" s="25" t="str">
        <f t="shared" si="5"/>
        <v/>
      </c>
      <c r="E202" s="25" t="str">
        <f t="shared" si="6"/>
        <v/>
      </c>
      <c r="F202" s="25">
        <f t="shared" si="1"/>
        <v>0</v>
      </c>
      <c r="G202" s="28">
        <f t="shared" si="7"/>
        <v>241299.6117</v>
      </c>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row>
    <row r="203" ht="15.75" customHeight="1">
      <c r="A203" s="25" t="str">
        <f t="shared" si="2"/>
        <v/>
      </c>
      <c r="B203" s="25" t="str">
        <f t="shared" si="3"/>
        <v/>
      </c>
      <c r="C203" s="25" t="str">
        <f t="shared" si="4"/>
        <v/>
      </c>
      <c r="D203" s="25" t="str">
        <f t="shared" si="5"/>
        <v/>
      </c>
      <c r="E203" s="25" t="str">
        <f t="shared" si="6"/>
        <v/>
      </c>
      <c r="F203" s="25">
        <f t="shared" si="1"/>
        <v>0</v>
      </c>
      <c r="G203" s="28">
        <f t="shared" si="7"/>
        <v>241894.7217</v>
      </c>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row>
    <row r="204" ht="15.75" customHeight="1">
      <c r="A204" s="25" t="str">
        <f t="shared" si="2"/>
        <v/>
      </c>
      <c r="B204" s="25" t="str">
        <f t="shared" si="3"/>
        <v/>
      </c>
      <c r="C204" s="25" t="str">
        <f t="shared" si="4"/>
        <v/>
      </c>
      <c r="D204" s="25" t="str">
        <f t="shared" si="5"/>
        <v/>
      </c>
      <c r="E204" s="25" t="str">
        <f t="shared" si="6"/>
        <v/>
      </c>
      <c r="F204" s="25">
        <f t="shared" si="1"/>
        <v>0</v>
      </c>
      <c r="G204" s="28">
        <f t="shared" si="7"/>
        <v>242491.2993</v>
      </c>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row>
    <row r="205" ht="15.75" customHeight="1">
      <c r="A205" s="25" t="str">
        <f t="shared" si="2"/>
        <v/>
      </c>
      <c r="B205" s="25" t="str">
        <f t="shared" si="3"/>
        <v/>
      </c>
      <c r="C205" s="25" t="str">
        <f t="shared" si="4"/>
        <v/>
      </c>
      <c r="D205" s="25" t="str">
        <f t="shared" si="5"/>
        <v/>
      </c>
      <c r="E205" s="25" t="str">
        <f t="shared" si="6"/>
        <v/>
      </c>
      <c r="F205" s="25">
        <f t="shared" si="1"/>
        <v>0</v>
      </c>
      <c r="G205" s="28">
        <f t="shared" si="7"/>
        <v>243089.3483</v>
      </c>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row>
    <row r="206" ht="15.75" customHeight="1">
      <c r="A206" s="25" t="str">
        <f t="shared" si="2"/>
        <v/>
      </c>
      <c r="B206" s="25" t="str">
        <f t="shared" si="3"/>
        <v/>
      </c>
      <c r="C206" s="25" t="str">
        <f t="shared" si="4"/>
        <v/>
      </c>
      <c r="D206" s="25" t="str">
        <f t="shared" si="5"/>
        <v/>
      </c>
      <c r="E206" s="25" t="str">
        <f t="shared" si="6"/>
        <v/>
      </c>
      <c r="F206" s="25">
        <f t="shared" si="1"/>
        <v>0</v>
      </c>
      <c r="G206" s="28">
        <f t="shared" si="7"/>
        <v>243688.8722</v>
      </c>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row>
    <row r="207" ht="15.75" customHeight="1">
      <c r="A207" s="25" t="str">
        <f t="shared" si="2"/>
        <v/>
      </c>
      <c r="B207" s="25" t="str">
        <f t="shared" si="3"/>
        <v/>
      </c>
      <c r="C207" s="25" t="str">
        <f t="shared" si="4"/>
        <v/>
      </c>
      <c r="D207" s="25" t="str">
        <f t="shared" si="5"/>
        <v/>
      </c>
      <c r="E207" s="25" t="str">
        <f t="shared" si="6"/>
        <v/>
      </c>
      <c r="F207" s="25">
        <f t="shared" si="1"/>
        <v>0</v>
      </c>
      <c r="G207" s="28">
        <f t="shared" si="7"/>
        <v>244289.8747</v>
      </c>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row>
    <row r="208" ht="15.75" customHeight="1">
      <c r="A208" s="25" t="str">
        <f t="shared" si="2"/>
        <v/>
      </c>
      <c r="B208" s="25" t="str">
        <f t="shared" si="3"/>
        <v/>
      </c>
      <c r="C208" s="25" t="str">
        <f t="shared" si="4"/>
        <v/>
      </c>
      <c r="D208" s="25" t="str">
        <f t="shared" si="5"/>
        <v/>
      </c>
      <c r="E208" s="25" t="str">
        <f t="shared" si="6"/>
        <v/>
      </c>
      <c r="F208" s="25">
        <f t="shared" si="1"/>
        <v>0</v>
      </c>
      <c r="G208" s="28">
        <f t="shared" si="7"/>
        <v>244892.3594</v>
      </c>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row>
    <row r="209" ht="15.75" customHeight="1">
      <c r="A209" s="25" t="str">
        <f t="shared" si="2"/>
        <v/>
      </c>
      <c r="B209" s="25" t="str">
        <f t="shared" si="3"/>
        <v/>
      </c>
      <c r="C209" s="25" t="str">
        <f t="shared" si="4"/>
        <v/>
      </c>
      <c r="D209" s="25" t="str">
        <f t="shared" si="5"/>
        <v/>
      </c>
      <c r="E209" s="25" t="str">
        <f t="shared" si="6"/>
        <v/>
      </c>
      <c r="F209" s="25">
        <f t="shared" si="1"/>
        <v>0</v>
      </c>
      <c r="G209" s="28">
        <f t="shared" si="7"/>
        <v>245496.33</v>
      </c>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row>
    <row r="210" ht="15.75" customHeight="1">
      <c r="A210" s="25" t="str">
        <f t="shared" si="2"/>
        <v/>
      </c>
      <c r="B210" s="25" t="str">
        <f t="shared" si="3"/>
        <v/>
      </c>
      <c r="C210" s="25" t="str">
        <f t="shared" si="4"/>
        <v/>
      </c>
      <c r="D210" s="25" t="str">
        <f t="shared" si="5"/>
        <v/>
      </c>
      <c r="E210" s="25" t="str">
        <f t="shared" si="6"/>
        <v/>
      </c>
      <c r="F210" s="25">
        <f t="shared" si="1"/>
        <v>0</v>
      </c>
      <c r="G210" s="28">
        <f t="shared" si="7"/>
        <v>246101.7902</v>
      </c>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row>
    <row r="211" ht="15.75" customHeight="1">
      <c r="A211" s="25" t="str">
        <f t="shared" si="2"/>
        <v/>
      </c>
      <c r="B211" s="25" t="str">
        <f t="shared" si="3"/>
        <v/>
      </c>
      <c r="C211" s="25" t="str">
        <f t="shared" si="4"/>
        <v/>
      </c>
      <c r="D211" s="25" t="str">
        <f t="shared" si="5"/>
        <v/>
      </c>
      <c r="E211" s="25" t="str">
        <f t="shared" si="6"/>
        <v/>
      </c>
      <c r="F211" s="25">
        <f t="shared" si="1"/>
        <v>0</v>
      </c>
      <c r="G211" s="28">
        <f t="shared" si="7"/>
        <v>246708.7436</v>
      </c>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row>
    <row r="212" ht="15.75" customHeight="1">
      <c r="A212" s="25" t="str">
        <f t="shared" si="2"/>
        <v/>
      </c>
      <c r="B212" s="25" t="str">
        <f t="shared" si="3"/>
        <v/>
      </c>
      <c r="C212" s="25" t="str">
        <f t="shared" si="4"/>
        <v/>
      </c>
      <c r="D212" s="25" t="str">
        <f t="shared" si="5"/>
        <v/>
      </c>
      <c r="E212" s="25" t="str">
        <f t="shared" si="6"/>
        <v/>
      </c>
      <c r="F212" s="25">
        <f t="shared" si="1"/>
        <v>0</v>
      </c>
      <c r="G212" s="28">
        <f t="shared" si="7"/>
        <v>247317.1939</v>
      </c>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row>
    <row r="213" ht="15.75" customHeight="1">
      <c r="A213" s="25" t="str">
        <f t="shared" si="2"/>
        <v/>
      </c>
      <c r="B213" s="25" t="str">
        <f t="shared" si="3"/>
        <v/>
      </c>
      <c r="C213" s="25" t="str">
        <f t="shared" si="4"/>
        <v/>
      </c>
      <c r="D213" s="25" t="str">
        <f t="shared" si="5"/>
        <v/>
      </c>
      <c r="E213" s="25" t="str">
        <f t="shared" si="6"/>
        <v/>
      </c>
      <c r="F213" s="25">
        <f t="shared" si="1"/>
        <v>0</v>
      </c>
      <c r="G213" s="28">
        <f t="shared" si="7"/>
        <v>247927.1448</v>
      </c>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row>
    <row r="214" ht="15.75" customHeight="1">
      <c r="A214" s="25" t="str">
        <f t="shared" si="2"/>
        <v/>
      </c>
      <c r="B214" s="25" t="str">
        <f t="shared" si="3"/>
        <v/>
      </c>
      <c r="C214" s="25" t="str">
        <f t="shared" si="4"/>
        <v/>
      </c>
      <c r="D214" s="25" t="str">
        <f t="shared" si="5"/>
        <v/>
      </c>
      <c r="E214" s="25" t="str">
        <f t="shared" si="6"/>
        <v/>
      </c>
      <c r="F214" s="25">
        <f t="shared" si="1"/>
        <v>0</v>
      </c>
      <c r="G214" s="28">
        <f t="shared" si="7"/>
        <v>248538.6001</v>
      </c>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row>
    <row r="215" ht="15.75" customHeight="1">
      <c r="A215" s="25" t="str">
        <f t="shared" si="2"/>
        <v/>
      </c>
      <c r="B215" s="25" t="str">
        <f t="shared" si="3"/>
        <v/>
      </c>
      <c r="C215" s="25" t="str">
        <f t="shared" si="4"/>
        <v/>
      </c>
      <c r="D215" s="25" t="str">
        <f t="shared" si="5"/>
        <v/>
      </c>
      <c r="E215" s="25" t="str">
        <f t="shared" si="6"/>
        <v/>
      </c>
      <c r="F215" s="25">
        <f t="shared" si="1"/>
        <v>0</v>
      </c>
      <c r="G215" s="28">
        <f t="shared" si="7"/>
        <v>249151.5633</v>
      </c>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row>
    <row r="216" ht="15.75" customHeight="1">
      <c r="A216" s="25" t="str">
        <f t="shared" si="2"/>
        <v/>
      </c>
      <c r="B216" s="25" t="str">
        <f t="shared" si="3"/>
        <v/>
      </c>
      <c r="C216" s="25" t="str">
        <f t="shared" si="4"/>
        <v/>
      </c>
      <c r="D216" s="25" t="str">
        <f t="shared" si="5"/>
        <v/>
      </c>
      <c r="E216" s="25" t="str">
        <f t="shared" si="6"/>
        <v/>
      </c>
      <c r="F216" s="25">
        <f t="shared" si="1"/>
        <v>0</v>
      </c>
      <c r="G216" s="28">
        <f t="shared" si="7"/>
        <v>249766.0383</v>
      </c>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row>
    <row r="217" ht="15.75" customHeight="1">
      <c r="A217" s="25" t="str">
        <f t="shared" si="2"/>
        <v/>
      </c>
      <c r="B217" s="25" t="str">
        <f t="shared" si="3"/>
        <v/>
      </c>
      <c r="C217" s="25" t="str">
        <f t="shared" si="4"/>
        <v/>
      </c>
      <c r="D217" s="25" t="str">
        <f t="shared" si="5"/>
        <v/>
      </c>
      <c r="E217" s="25" t="str">
        <f t="shared" si="6"/>
        <v/>
      </c>
      <c r="F217" s="25">
        <f t="shared" si="1"/>
        <v>0</v>
      </c>
      <c r="G217" s="28">
        <f t="shared" si="7"/>
        <v>250382.0287</v>
      </c>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row>
    <row r="218" ht="15.75" customHeight="1">
      <c r="A218" s="25" t="str">
        <f t="shared" si="2"/>
        <v/>
      </c>
      <c r="B218" s="25" t="str">
        <f t="shared" si="3"/>
        <v/>
      </c>
      <c r="C218" s="25" t="str">
        <f t="shared" si="4"/>
        <v/>
      </c>
      <c r="D218" s="25" t="str">
        <f t="shared" si="5"/>
        <v/>
      </c>
      <c r="E218" s="25" t="str">
        <f t="shared" si="6"/>
        <v/>
      </c>
      <c r="F218" s="25">
        <f t="shared" si="1"/>
        <v>0</v>
      </c>
      <c r="G218" s="28">
        <f t="shared" si="7"/>
        <v>250999.5383</v>
      </c>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row>
    <row r="219" ht="15.75" customHeight="1">
      <c r="A219" s="25" t="str">
        <f t="shared" si="2"/>
        <v/>
      </c>
      <c r="B219" s="25" t="str">
        <f t="shared" si="3"/>
        <v/>
      </c>
      <c r="C219" s="25" t="str">
        <f t="shared" si="4"/>
        <v/>
      </c>
      <c r="D219" s="25" t="str">
        <f t="shared" si="5"/>
        <v/>
      </c>
      <c r="E219" s="25" t="str">
        <f t="shared" si="6"/>
        <v/>
      </c>
      <c r="F219" s="25">
        <f t="shared" si="1"/>
        <v>0</v>
      </c>
      <c r="G219" s="28">
        <f t="shared" si="7"/>
        <v>251618.5709</v>
      </c>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row>
    <row r="220" ht="15.75" customHeight="1">
      <c r="A220" s="25" t="str">
        <f t="shared" si="2"/>
        <v/>
      </c>
      <c r="B220" s="25" t="str">
        <f t="shared" si="3"/>
        <v/>
      </c>
      <c r="C220" s="25" t="str">
        <f t="shared" si="4"/>
        <v/>
      </c>
      <c r="D220" s="25" t="str">
        <f t="shared" si="5"/>
        <v/>
      </c>
      <c r="E220" s="25" t="str">
        <f t="shared" si="6"/>
        <v/>
      </c>
      <c r="F220" s="25">
        <f t="shared" si="1"/>
        <v>0</v>
      </c>
      <c r="G220" s="28">
        <f t="shared" si="7"/>
        <v>252239.1302</v>
      </c>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row>
    <row r="221" ht="15.75" customHeight="1">
      <c r="A221" s="25" t="str">
        <f t="shared" si="2"/>
        <v/>
      </c>
      <c r="B221" s="25" t="str">
        <f t="shared" si="3"/>
        <v/>
      </c>
      <c r="C221" s="25" t="str">
        <f t="shared" si="4"/>
        <v/>
      </c>
      <c r="D221" s="25" t="str">
        <f t="shared" si="5"/>
        <v/>
      </c>
      <c r="E221" s="25" t="str">
        <f t="shared" si="6"/>
        <v/>
      </c>
      <c r="F221" s="25">
        <f t="shared" si="1"/>
        <v>0</v>
      </c>
      <c r="G221" s="28">
        <f t="shared" si="7"/>
        <v>252861.2199</v>
      </c>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row>
    <row r="222" ht="15.75" customHeight="1">
      <c r="A222" s="25" t="str">
        <f t="shared" si="2"/>
        <v/>
      </c>
      <c r="B222" s="25" t="str">
        <f t="shared" si="3"/>
        <v/>
      </c>
      <c r="C222" s="25" t="str">
        <f t="shared" si="4"/>
        <v/>
      </c>
      <c r="D222" s="25" t="str">
        <f t="shared" si="5"/>
        <v/>
      </c>
      <c r="E222" s="25" t="str">
        <f t="shared" si="6"/>
        <v/>
      </c>
      <c r="F222" s="25">
        <f t="shared" si="1"/>
        <v>0</v>
      </c>
      <c r="G222" s="28">
        <f t="shared" si="7"/>
        <v>253484.8439</v>
      </c>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row>
    <row r="223" ht="15.75" customHeight="1">
      <c r="A223" s="25" t="str">
        <f t="shared" si="2"/>
        <v/>
      </c>
      <c r="B223" s="25" t="str">
        <f t="shared" si="3"/>
        <v/>
      </c>
      <c r="C223" s="25" t="str">
        <f t="shared" si="4"/>
        <v/>
      </c>
      <c r="D223" s="25" t="str">
        <f t="shared" si="5"/>
        <v/>
      </c>
      <c r="E223" s="25" t="str">
        <f t="shared" si="6"/>
        <v/>
      </c>
      <c r="F223" s="25">
        <f t="shared" si="1"/>
        <v>0</v>
      </c>
      <c r="G223" s="28">
        <f t="shared" si="7"/>
        <v>254110.0059</v>
      </c>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row>
    <row r="224" ht="15.75" customHeight="1">
      <c r="A224" s="25" t="str">
        <f t="shared" si="2"/>
        <v/>
      </c>
      <c r="B224" s="25" t="str">
        <f t="shared" si="3"/>
        <v/>
      </c>
      <c r="C224" s="25" t="str">
        <f t="shared" si="4"/>
        <v/>
      </c>
      <c r="D224" s="25" t="str">
        <f t="shared" si="5"/>
        <v/>
      </c>
      <c r="E224" s="25" t="str">
        <f t="shared" si="6"/>
        <v/>
      </c>
      <c r="F224" s="25">
        <f t="shared" si="1"/>
        <v>0</v>
      </c>
      <c r="G224" s="28">
        <f t="shared" si="7"/>
        <v>254736.7097</v>
      </c>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row>
    <row r="225" ht="15.75" customHeight="1">
      <c r="A225" s="25" t="str">
        <f t="shared" si="2"/>
        <v/>
      </c>
      <c r="B225" s="25" t="str">
        <f t="shared" si="3"/>
        <v/>
      </c>
      <c r="C225" s="25" t="str">
        <f t="shared" si="4"/>
        <v/>
      </c>
      <c r="D225" s="25" t="str">
        <f t="shared" si="5"/>
        <v/>
      </c>
      <c r="E225" s="25" t="str">
        <f t="shared" si="6"/>
        <v/>
      </c>
      <c r="F225" s="25">
        <f t="shared" si="1"/>
        <v>0</v>
      </c>
      <c r="G225" s="28">
        <f t="shared" si="7"/>
        <v>255364.9592</v>
      </c>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row>
    <row r="226" ht="15.75" customHeight="1">
      <c r="A226" s="25" t="str">
        <f t="shared" si="2"/>
        <v/>
      </c>
      <c r="B226" s="25" t="str">
        <f t="shared" si="3"/>
        <v/>
      </c>
      <c r="C226" s="25" t="str">
        <f t="shared" si="4"/>
        <v/>
      </c>
      <c r="D226" s="25" t="str">
        <f t="shared" si="5"/>
        <v/>
      </c>
      <c r="E226" s="25" t="str">
        <f t="shared" si="6"/>
        <v/>
      </c>
      <c r="F226" s="25">
        <f t="shared" si="1"/>
        <v>0</v>
      </c>
      <c r="G226" s="28">
        <f t="shared" si="7"/>
        <v>255994.7581</v>
      </c>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row>
    <row r="227" ht="15.75" customHeight="1">
      <c r="A227" s="25" t="str">
        <f t="shared" si="2"/>
        <v/>
      </c>
      <c r="B227" s="25" t="str">
        <f t="shared" si="3"/>
        <v/>
      </c>
      <c r="C227" s="25" t="str">
        <f t="shared" si="4"/>
        <v/>
      </c>
      <c r="D227" s="25" t="str">
        <f t="shared" si="5"/>
        <v/>
      </c>
      <c r="E227" s="25" t="str">
        <f t="shared" si="6"/>
        <v/>
      </c>
      <c r="F227" s="25">
        <f t="shared" si="1"/>
        <v>0</v>
      </c>
      <c r="G227" s="28">
        <f t="shared" si="7"/>
        <v>256626.1102</v>
      </c>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row>
    <row r="228" ht="15.75" customHeight="1">
      <c r="A228" s="25" t="str">
        <f t="shared" si="2"/>
        <v/>
      </c>
      <c r="B228" s="25" t="str">
        <f t="shared" si="3"/>
        <v/>
      </c>
      <c r="C228" s="25" t="str">
        <f t="shared" si="4"/>
        <v/>
      </c>
      <c r="D228" s="25" t="str">
        <f t="shared" si="5"/>
        <v/>
      </c>
      <c r="E228" s="25" t="str">
        <f t="shared" si="6"/>
        <v/>
      </c>
      <c r="F228" s="25">
        <f t="shared" si="1"/>
        <v>0</v>
      </c>
      <c r="G228" s="28">
        <f t="shared" si="7"/>
        <v>257259.0194</v>
      </c>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row>
    <row r="229" ht="15.75" customHeight="1">
      <c r="A229" s="25" t="str">
        <f t="shared" si="2"/>
        <v/>
      </c>
      <c r="B229" s="25" t="str">
        <f t="shared" si="3"/>
        <v/>
      </c>
      <c r="C229" s="25" t="str">
        <f t="shared" si="4"/>
        <v/>
      </c>
      <c r="D229" s="25" t="str">
        <f t="shared" si="5"/>
        <v/>
      </c>
      <c r="E229" s="25" t="str">
        <f t="shared" si="6"/>
        <v/>
      </c>
      <c r="F229" s="25">
        <f t="shared" si="1"/>
        <v>0</v>
      </c>
      <c r="G229" s="28">
        <f t="shared" si="7"/>
        <v>257893.4896</v>
      </c>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row>
    <row r="230" ht="15.75" customHeight="1">
      <c r="A230" s="25" t="str">
        <f t="shared" si="2"/>
        <v/>
      </c>
      <c r="B230" s="25" t="str">
        <f t="shared" si="3"/>
        <v/>
      </c>
      <c r="C230" s="25" t="str">
        <f t="shared" si="4"/>
        <v/>
      </c>
      <c r="D230" s="25" t="str">
        <f t="shared" si="5"/>
        <v/>
      </c>
      <c r="E230" s="25" t="str">
        <f t="shared" si="6"/>
        <v/>
      </c>
      <c r="F230" s="25">
        <f t="shared" si="1"/>
        <v>0</v>
      </c>
      <c r="G230" s="28">
        <f t="shared" si="7"/>
        <v>258529.5245</v>
      </c>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row>
    <row r="231" ht="15.75" customHeight="1">
      <c r="A231" s="25" t="str">
        <f t="shared" si="2"/>
        <v/>
      </c>
      <c r="B231" s="25" t="str">
        <f t="shared" si="3"/>
        <v/>
      </c>
      <c r="C231" s="25" t="str">
        <f t="shared" si="4"/>
        <v/>
      </c>
      <c r="D231" s="25" t="str">
        <f t="shared" si="5"/>
        <v/>
      </c>
      <c r="E231" s="25" t="str">
        <f t="shared" si="6"/>
        <v/>
      </c>
      <c r="F231" s="25">
        <f t="shared" si="1"/>
        <v>0</v>
      </c>
      <c r="G231" s="28">
        <f t="shared" si="7"/>
        <v>259167.128</v>
      </c>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row>
    <row r="232" ht="15.75" customHeight="1">
      <c r="A232" s="25" t="str">
        <f t="shared" si="2"/>
        <v/>
      </c>
      <c r="B232" s="25" t="str">
        <f t="shared" si="3"/>
        <v/>
      </c>
      <c r="C232" s="25" t="str">
        <f t="shared" si="4"/>
        <v/>
      </c>
      <c r="D232" s="25" t="str">
        <f t="shared" si="5"/>
        <v/>
      </c>
      <c r="E232" s="25" t="str">
        <f t="shared" si="6"/>
        <v/>
      </c>
      <c r="F232" s="25">
        <f t="shared" si="1"/>
        <v>0</v>
      </c>
      <c r="G232" s="28">
        <f t="shared" si="7"/>
        <v>259806.3041</v>
      </c>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row>
    <row r="233" ht="15.75" customHeight="1">
      <c r="A233" s="25" t="str">
        <f t="shared" si="2"/>
        <v/>
      </c>
      <c r="B233" s="25" t="str">
        <f t="shared" si="3"/>
        <v/>
      </c>
      <c r="C233" s="25" t="str">
        <f t="shared" si="4"/>
        <v/>
      </c>
      <c r="D233" s="25" t="str">
        <f t="shared" si="5"/>
        <v/>
      </c>
      <c r="E233" s="25" t="str">
        <f t="shared" si="6"/>
        <v/>
      </c>
      <c r="F233" s="25">
        <f t="shared" si="1"/>
        <v>0</v>
      </c>
      <c r="G233" s="28">
        <f t="shared" si="7"/>
        <v>260447.0565</v>
      </c>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row>
    <row r="234" ht="15.75" customHeight="1">
      <c r="A234" s="25" t="str">
        <f t="shared" si="2"/>
        <v/>
      </c>
      <c r="B234" s="25" t="str">
        <f t="shared" si="3"/>
        <v/>
      </c>
      <c r="C234" s="25" t="str">
        <f t="shared" si="4"/>
        <v/>
      </c>
      <c r="D234" s="25" t="str">
        <f t="shared" si="5"/>
        <v/>
      </c>
      <c r="E234" s="25" t="str">
        <f t="shared" si="6"/>
        <v/>
      </c>
      <c r="F234" s="25">
        <f t="shared" si="1"/>
        <v>0</v>
      </c>
      <c r="G234" s="28">
        <f t="shared" si="7"/>
        <v>261089.3892</v>
      </c>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row>
    <row r="235" ht="15.75" customHeight="1">
      <c r="A235" s="25" t="str">
        <f t="shared" si="2"/>
        <v/>
      </c>
      <c r="B235" s="25" t="str">
        <f t="shared" si="3"/>
        <v/>
      </c>
      <c r="C235" s="25" t="str">
        <f t="shared" si="4"/>
        <v/>
      </c>
      <c r="D235" s="25" t="str">
        <f t="shared" si="5"/>
        <v/>
      </c>
      <c r="E235" s="25" t="str">
        <f t="shared" si="6"/>
        <v/>
      </c>
      <c r="F235" s="25">
        <f t="shared" si="1"/>
        <v>0</v>
      </c>
      <c r="G235" s="28">
        <f t="shared" si="7"/>
        <v>261733.3061</v>
      </c>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row>
    <row r="236" ht="15.75" customHeight="1">
      <c r="A236" s="25" t="str">
        <f t="shared" si="2"/>
        <v/>
      </c>
      <c r="B236" s="25" t="str">
        <f t="shared" si="3"/>
        <v/>
      </c>
      <c r="C236" s="25" t="str">
        <f t="shared" si="4"/>
        <v/>
      </c>
      <c r="D236" s="25" t="str">
        <f t="shared" si="5"/>
        <v/>
      </c>
      <c r="E236" s="25" t="str">
        <f t="shared" si="6"/>
        <v/>
      </c>
      <c r="F236" s="25">
        <f t="shared" si="1"/>
        <v>0</v>
      </c>
      <c r="G236" s="28">
        <f t="shared" si="7"/>
        <v>262378.811</v>
      </c>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row>
    <row r="237" ht="15.75" customHeight="1">
      <c r="A237" s="25" t="str">
        <f t="shared" si="2"/>
        <v/>
      </c>
      <c r="B237" s="25" t="str">
        <f t="shared" si="3"/>
        <v/>
      </c>
      <c r="C237" s="25" t="str">
        <f t="shared" si="4"/>
        <v/>
      </c>
      <c r="D237" s="25" t="str">
        <f t="shared" si="5"/>
        <v/>
      </c>
      <c r="E237" s="25" t="str">
        <f t="shared" si="6"/>
        <v/>
      </c>
      <c r="F237" s="25">
        <f t="shared" si="1"/>
        <v>0</v>
      </c>
      <c r="G237" s="28">
        <f t="shared" si="7"/>
        <v>263025.908</v>
      </c>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row>
    <row r="238" ht="15.75" customHeight="1">
      <c r="A238" s="25" t="str">
        <f t="shared" si="2"/>
        <v/>
      </c>
      <c r="B238" s="25" t="str">
        <f t="shared" si="3"/>
        <v/>
      </c>
      <c r="C238" s="25" t="str">
        <f t="shared" si="4"/>
        <v/>
      </c>
      <c r="D238" s="25" t="str">
        <f t="shared" si="5"/>
        <v/>
      </c>
      <c r="E238" s="25" t="str">
        <f t="shared" si="6"/>
        <v/>
      </c>
      <c r="F238" s="25">
        <f t="shared" si="1"/>
        <v>0</v>
      </c>
      <c r="G238" s="28">
        <f t="shared" si="7"/>
        <v>263674.6008</v>
      </c>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row>
    <row r="239" ht="15.75" customHeight="1">
      <c r="A239" s="25" t="str">
        <f t="shared" si="2"/>
        <v/>
      </c>
      <c r="B239" s="25" t="str">
        <f t="shared" si="3"/>
        <v/>
      </c>
      <c r="C239" s="25" t="str">
        <f t="shared" si="4"/>
        <v/>
      </c>
      <c r="D239" s="25" t="str">
        <f t="shared" si="5"/>
        <v/>
      </c>
      <c r="E239" s="25" t="str">
        <f t="shared" si="6"/>
        <v/>
      </c>
      <c r="F239" s="25">
        <f t="shared" si="1"/>
        <v>0</v>
      </c>
      <c r="G239" s="28">
        <f t="shared" si="7"/>
        <v>264324.8935</v>
      </c>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row>
    <row r="240" ht="15.75" customHeight="1">
      <c r="A240" s="25" t="str">
        <f t="shared" si="2"/>
        <v/>
      </c>
      <c r="B240" s="25" t="str">
        <f t="shared" si="3"/>
        <v/>
      </c>
      <c r="C240" s="25" t="str">
        <f t="shared" si="4"/>
        <v/>
      </c>
      <c r="D240" s="25" t="str">
        <f t="shared" si="5"/>
        <v/>
      </c>
      <c r="E240" s="25" t="str">
        <f t="shared" si="6"/>
        <v/>
      </c>
      <c r="F240" s="25">
        <f t="shared" si="1"/>
        <v>0</v>
      </c>
      <c r="G240" s="28">
        <f t="shared" si="7"/>
        <v>264976.79</v>
      </c>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row>
    <row r="241" ht="15.75" customHeight="1">
      <c r="A241" s="25" t="str">
        <f t="shared" si="2"/>
        <v/>
      </c>
      <c r="B241" s="25" t="str">
        <f t="shared" si="3"/>
        <v/>
      </c>
      <c r="C241" s="25" t="str">
        <f t="shared" si="4"/>
        <v/>
      </c>
      <c r="D241" s="25" t="str">
        <f t="shared" si="5"/>
        <v/>
      </c>
      <c r="E241" s="25" t="str">
        <f t="shared" si="6"/>
        <v/>
      </c>
      <c r="F241" s="25">
        <f t="shared" si="1"/>
        <v>0</v>
      </c>
      <c r="G241" s="28">
        <f t="shared" si="7"/>
        <v>265630.2942</v>
      </c>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row>
    <row r="242" ht="15.75" customHeight="1">
      <c r="A242" s="25" t="str">
        <f t="shared" si="2"/>
        <v/>
      </c>
      <c r="B242" s="25" t="str">
        <f t="shared" si="3"/>
        <v/>
      </c>
      <c r="C242" s="25" t="str">
        <f t="shared" si="4"/>
        <v/>
      </c>
      <c r="D242" s="25" t="str">
        <f t="shared" si="5"/>
        <v/>
      </c>
      <c r="E242" s="25" t="str">
        <f t="shared" si="6"/>
        <v/>
      </c>
      <c r="F242" s="25">
        <f t="shared" si="1"/>
        <v>0</v>
      </c>
      <c r="G242" s="28">
        <f t="shared" si="7"/>
        <v>266285.4102</v>
      </c>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row>
    <row r="243" ht="15.75" customHeight="1">
      <c r="A243" s="25" t="str">
        <f t="shared" si="2"/>
        <v/>
      </c>
      <c r="B243" s="25" t="str">
        <f t="shared" si="3"/>
        <v/>
      </c>
      <c r="C243" s="25" t="str">
        <f t="shared" si="4"/>
        <v/>
      </c>
      <c r="D243" s="25" t="str">
        <f t="shared" si="5"/>
        <v/>
      </c>
      <c r="E243" s="25" t="str">
        <f t="shared" si="6"/>
        <v/>
      </c>
      <c r="F243" s="25">
        <f t="shared" si="1"/>
        <v>0</v>
      </c>
      <c r="G243" s="28">
        <f t="shared" si="7"/>
        <v>266942.1419</v>
      </c>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row>
    <row r="244" ht="15.75" customHeight="1">
      <c r="A244" s="25" t="str">
        <f t="shared" si="2"/>
        <v/>
      </c>
      <c r="B244" s="25" t="str">
        <f t="shared" si="3"/>
        <v/>
      </c>
      <c r="C244" s="25" t="str">
        <f t="shared" si="4"/>
        <v/>
      </c>
      <c r="D244" s="25" t="str">
        <f t="shared" si="5"/>
        <v/>
      </c>
      <c r="E244" s="25" t="str">
        <f t="shared" si="6"/>
        <v/>
      </c>
      <c r="F244" s="25">
        <f t="shared" si="1"/>
        <v>0</v>
      </c>
      <c r="G244" s="28">
        <f t="shared" si="7"/>
        <v>267600.4932</v>
      </c>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row>
    <row r="245" ht="15.75" customHeight="1">
      <c r="A245" s="25" t="str">
        <f t="shared" si="2"/>
        <v/>
      </c>
      <c r="B245" s="25" t="str">
        <f t="shared" si="3"/>
        <v/>
      </c>
      <c r="C245" s="25" t="str">
        <f t="shared" si="4"/>
        <v/>
      </c>
      <c r="D245" s="25" t="str">
        <f t="shared" si="5"/>
        <v/>
      </c>
      <c r="E245" s="25" t="str">
        <f t="shared" si="6"/>
        <v/>
      </c>
      <c r="F245" s="25">
        <f t="shared" si="1"/>
        <v>0</v>
      </c>
      <c r="G245" s="28">
        <f t="shared" si="7"/>
        <v>268260.4682</v>
      </c>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row>
    <row r="246" ht="15.75" customHeight="1">
      <c r="A246" s="25" t="str">
        <f t="shared" si="2"/>
        <v/>
      </c>
      <c r="B246" s="25" t="str">
        <f t="shared" si="3"/>
        <v/>
      </c>
      <c r="C246" s="25" t="str">
        <f t="shared" si="4"/>
        <v/>
      </c>
      <c r="D246" s="25" t="str">
        <f t="shared" si="5"/>
        <v/>
      </c>
      <c r="E246" s="25" t="str">
        <f t="shared" si="6"/>
        <v/>
      </c>
      <c r="F246" s="25">
        <f t="shared" si="1"/>
        <v>0</v>
      </c>
      <c r="G246" s="28">
        <f t="shared" si="7"/>
        <v>268922.0709</v>
      </c>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row>
    <row r="247" ht="15.75" customHeight="1">
      <c r="A247" s="25" t="str">
        <f t="shared" si="2"/>
        <v/>
      </c>
      <c r="B247" s="25" t="str">
        <f t="shared" si="3"/>
        <v/>
      </c>
      <c r="C247" s="25" t="str">
        <f t="shared" si="4"/>
        <v/>
      </c>
      <c r="D247" s="25" t="str">
        <f t="shared" si="5"/>
        <v/>
      </c>
      <c r="E247" s="25" t="str">
        <f t="shared" si="6"/>
        <v/>
      </c>
      <c r="F247" s="25">
        <f t="shared" si="1"/>
        <v>0</v>
      </c>
      <c r="G247" s="28">
        <f t="shared" si="7"/>
        <v>269585.3053</v>
      </c>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row>
    <row r="248" ht="15.75" customHeight="1">
      <c r="A248" s="25" t="str">
        <f t="shared" si="2"/>
        <v/>
      </c>
      <c r="B248" s="25" t="str">
        <f t="shared" si="3"/>
        <v/>
      </c>
      <c r="C248" s="25" t="str">
        <f t="shared" si="4"/>
        <v/>
      </c>
      <c r="D248" s="25" t="str">
        <f t="shared" si="5"/>
        <v/>
      </c>
      <c r="E248" s="25" t="str">
        <f t="shared" si="6"/>
        <v/>
      </c>
      <c r="F248" s="25">
        <f t="shared" si="1"/>
        <v>0</v>
      </c>
      <c r="G248" s="28">
        <f t="shared" si="7"/>
        <v>270250.1754</v>
      </c>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row>
    <row r="249" ht="15.75" customHeight="1">
      <c r="A249" s="25" t="str">
        <f t="shared" si="2"/>
        <v/>
      </c>
      <c r="B249" s="25" t="str">
        <f t="shared" si="3"/>
        <v/>
      </c>
      <c r="C249" s="25" t="str">
        <f t="shared" si="4"/>
        <v/>
      </c>
      <c r="D249" s="25" t="str">
        <f t="shared" si="5"/>
        <v/>
      </c>
      <c r="E249" s="25" t="str">
        <f t="shared" si="6"/>
        <v/>
      </c>
      <c r="F249" s="25">
        <f t="shared" si="1"/>
        <v>0</v>
      </c>
      <c r="G249" s="28">
        <f t="shared" si="7"/>
        <v>270916.6852</v>
      </c>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row>
    <row r="250" ht="15.75" customHeight="1">
      <c r="A250" s="25" t="str">
        <f t="shared" si="2"/>
        <v/>
      </c>
      <c r="B250" s="25" t="str">
        <f t="shared" si="3"/>
        <v/>
      </c>
      <c r="C250" s="25" t="str">
        <f t="shared" si="4"/>
        <v/>
      </c>
      <c r="D250" s="25" t="str">
        <f t="shared" si="5"/>
        <v/>
      </c>
      <c r="E250" s="25" t="str">
        <f t="shared" si="6"/>
        <v/>
      </c>
      <c r="F250" s="25">
        <f t="shared" si="1"/>
        <v>0</v>
      </c>
      <c r="G250" s="28">
        <f t="shared" si="7"/>
        <v>271584.8388</v>
      </c>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row>
    <row r="251" ht="15.75" customHeight="1">
      <c r="A251" s="25" t="str">
        <f t="shared" si="2"/>
        <v/>
      </c>
      <c r="B251" s="25" t="str">
        <f t="shared" si="3"/>
        <v/>
      </c>
      <c r="C251" s="25" t="str">
        <f t="shared" si="4"/>
        <v/>
      </c>
      <c r="D251" s="25" t="str">
        <f t="shared" si="5"/>
        <v/>
      </c>
      <c r="E251" s="25" t="str">
        <f t="shared" si="6"/>
        <v/>
      </c>
      <c r="F251" s="25">
        <f t="shared" si="1"/>
        <v>0</v>
      </c>
      <c r="G251" s="28">
        <f t="shared" si="7"/>
        <v>272254.6403</v>
      </c>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row>
    <row r="252" ht="15.75" customHeight="1">
      <c r="A252" s="25" t="str">
        <f t="shared" si="2"/>
        <v/>
      </c>
      <c r="B252" s="25" t="str">
        <f t="shared" si="3"/>
        <v/>
      </c>
      <c r="C252" s="25" t="str">
        <f t="shared" si="4"/>
        <v/>
      </c>
      <c r="D252" s="25" t="str">
        <f t="shared" si="5"/>
        <v/>
      </c>
      <c r="E252" s="25" t="str">
        <f t="shared" si="6"/>
        <v/>
      </c>
      <c r="F252" s="25">
        <f t="shared" si="1"/>
        <v>0</v>
      </c>
      <c r="G252" s="28">
        <f t="shared" si="7"/>
        <v>272926.0937</v>
      </c>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row>
    <row r="253" ht="15.75" customHeight="1">
      <c r="A253" s="25" t="str">
        <f t="shared" si="2"/>
        <v/>
      </c>
      <c r="B253" s="25" t="str">
        <f t="shared" si="3"/>
        <v/>
      </c>
      <c r="C253" s="25" t="str">
        <f t="shared" si="4"/>
        <v/>
      </c>
      <c r="D253" s="25" t="str">
        <f t="shared" si="5"/>
        <v/>
      </c>
      <c r="E253" s="25" t="str">
        <f t="shared" si="6"/>
        <v/>
      </c>
      <c r="F253" s="25">
        <f t="shared" si="1"/>
        <v>0</v>
      </c>
      <c r="G253" s="28">
        <f t="shared" si="7"/>
        <v>273599.2031</v>
      </c>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row>
    <row r="254" ht="15.75" customHeight="1">
      <c r="A254" s="25" t="str">
        <f t="shared" si="2"/>
        <v/>
      </c>
      <c r="B254" s="25" t="str">
        <f t="shared" si="3"/>
        <v/>
      </c>
      <c r="C254" s="25" t="str">
        <f t="shared" si="4"/>
        <v/>
      </c>
      <c r="D254" s="25" t="str">
        <f t="shared" si="5"/>
        <v/>
      </c>
      <c r="E254" s="25" t="str">
        <f t="shared" si="6"/>
        <v/>
      </c>
      <c r="F254" s="25">
        <f t="shared" si="1"/>
        <v>0</v>
      </c>
      <c r="G254" s="28">
        <f t="shared" si="7"/>
        <v>274273.9725</v>
      </c>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row>
    <row r="255" ht="15.75" customHeight="1">
      <c r="A255" s="25" t="str">
        <f t="shared" si="2"/>
        <v/>
      </c>
      <c r="B255" s="25" t="str">
        <f t="shared" si="3"/>
        <v/>
      </c>
      <c r="C255" s="25" t="str">
        <f t="shared" si="4"/>
        <v/>
      </c>
      <c r="D255" s="25" t="str">
        <f t="shared" si="5"/>
        <v/>
      </c>
      <c r="E255" s="25" t="str">
        <f t="shared" si="6"/>
        <v/>
      </c>
      <c r="F255" s="25">
        <f t="shared" si="1"/>
        <v>0</v>
      </c>
      <c r="G255" s="28">
        <f t="shared" si="7"/>
        <v>274950.4061</v>
      </c>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row>
    <row r="256" ht="15.75" customHeight="1">
      <c r="A256" s="25" t="str">
        <f t="shared" si="2"/>
        <v/>
      </c>
      <c r="B256" s="25" t="str">
        <f t="shared" si="3"/>
        <v/>
      </c>
      <c r="C256" s="25" t="str">
        <f t="shared" si="4"/>
        <v/>
      </c>
      <c r="D256" s="25" t="str">
        <f t="shared" si="5"/>
        <v/>
      </c>
      <c r="E256" s="25" t="str">
        <f t="shared" si="6"/>
        <v/>
      </c>
      <c r="F256" s="25">
        <f t="shared" si="1"/>
        <v>0</v>
      </c>
      <c r="G256" s="28">
        <f t="shared" si="7"/>
        <v>275628.508</v>
      </c>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row>
    <row r="257" ht="15.75" customHeight="1">
      <c r="A257" s="25" t="str">
        <f t="shared" si="2"/>
        <v/>
      </c>
      <c r="B257" s="25" t="str">
        <f t="shared" si="3"/>
        <v/>
      </c>
      <c r="C257" s="25" t="str">
        <f t="shared" si="4"/>
        <v/>
      </c>
      <c r="D257" s="25" t="str">
        <f t="shared" si="5"/>
        <v/>
      </c>
      <c r="E257" s="25" t="str">
        <f t="shared" si="6"/>
        <v/>
      </c>
      <c r="F257" s="25">
        <f t="shared" si="1"/>
        <v>0</v>
      </c>
      <c r="G257" s="28">
        <f t="shared" si="7"/>
        <v>276308.2823</v>
      </c>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row>
    <row r="258" ht="15.75" customHeight="1">
      <c r="A258" s="25" t="str">
        <f t="shared" si="2"/>
        <v/>
      </c>
      <c r="B258" s="25" t="str">
        <f t="shared" si="3"/>
        <v/>
      </c>
      <c r="C258" s="25" t="str">
        <f t="shared" si="4"/>
        <v/>
      </c>
      <c r="D258" s="25" t="str">
        <f t="shared" si="5"/>
        <v/>
      </c>
      <c r="E258" s="25" t="str">
        <f t="shared" si="6"/>
        <v/>
      </c>
      <c r="F258" s="25">
        <f t="shared" si="1"/>
        <v>0</v>
      </c>
      <c r="G258" s="28">
        <f t="shared" si="7"/>
        <v>276989.733</v>
      </c>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row>
    <row r="259" ht="15.75" customHeight="1">
      <c r="A259" s="25" t="str">
        <f t="shared" si="2"/>
        <v/>
      </c>
      <c r="B259" s="25" t="str">
        <f t="shared" si="3"/>
        <v/>
      </c>
      <c r="C259" s="25" t="str">
        <f t="shared" si="4"/>
        <v/>
      </c>
      <c r="D259" s="25" t="str">
        <f t="shared" si="5"/>
        <v/>
      </c>
      <c r="E259" s="25" t="str">
        <f t="shared" si="6"/>
        <v/>
      </c>
      <c r="F259" s="25">
        <f t="shared" si="1"/>
        <v>0</v>
      </c>
      <c r="G259" s="28">
        <f t="shared" si="7"/>
        <v>277672.8644</v>
      </c>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row>
    <row r="260" ht="15.75" customHeight="1">
      <c r="A260" s="25" t="str">
        <f t="shared" si="2"/>
        <v/>
      </c>
      <c r="B260" s="25" t="str">
        <f t="shared" si="3"/>
        <v/>
      </c>
      <c r="C260" s="25" t="str">
        <f t="shared" si="4"/>
        <v/>
      </c>
      <c r="D260" s="25" t="str">
        <f t="shared" si="5"/>
        <v/>
      </c>
      <c r="E260" s="25" t="str">
        <f t="shared" si="6"/>
        <v/>
      </c>
      <c r="F260" s="25">
        <f t="shared" si="1"/>
        <v>0</v>
      </c>
      <c r="G260" s="28">
        <f t="shared" si="7"/>
        <v>278357.6806</v>
      </c>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row>
    <row r="261" ht="15.75" customHeight="1">
      <c r="A261" s="25" t="str">
        <f t="shared" si="2"/>
        <v/>
      </c>
      <c r="B261" s="25" t="str">
        <f t="shared" si="3"/>
        <v/>
      </c>
      <c r="C261" s="25" t="str">
        <f t="shared" si="4"/>
        <v/>
      </c>
      <c r="D261" s="25" t="str">
        <f t="shared" si="5"/>
        <v/>
      </c>
      <c r="E261" s="25" t="str">
        <f t="shared" si="6"/>
        <v/>
      </c>
      <c r="F261" s="25">
        <f t="shared" si="1"/>
        <v>0</v>
      </c>
      <c r="G261" s="28">
        <f t="shared" si="7"/>
        <v>279044.1858</v>
      </c>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row>
    <row r="262" ht="15.75" customHeight="1">
      <c r="A262" s="25" t="str">
        <f t="shared" si="2"/>
        <v/>
      </c>
      <c r="B262" s="25" t="str">
        <f t="shared" si="3"/>
        <v/>
      </c>
      <c r="C262" s="25" t="str">
        <f t="shared" si="4"/>
        <v/>
      </c>
      <c r="D262" s="25" t="str">
        <f t="shared" si="5"/>
        <v/>
      </c>
      <c r="E262" s="25" t="str">
        <f t="shared" si="6"/>
        <v/>
      </c>
      <c r="F262" s="25">
        <f t="shared" si="1"/>
        <v>0</v>
      </c>
      <c r="G262" s="28">
        <f t="shared" si="7"/>
        <v>279732.384</v>
      </c>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row>
    <row r="263" ht="15.75" customHeight="1">
      <c r="A263" s="25" t="str">
        <f t="shared" si="2"/>
        <v/>
      </c>
      <c r="B263" s="25" t="str">
        <f t="shared" si="3"/>
        <v/>
      </c>
      <c r="C263" s="25" t="str">
        <f t="shared" si="4"/>
        <v/>
      </c>
      <c r="D263" s="25" t="str">
        <f t="shared" si="5"/>
        <v/>
      </c>
      <c r="E263" s="25" t="str">
        <f t="shared" si="6"/>
        <v/>
      </c>
      <c r="F263" s="25">
        <f t="shared" si="1"/>
        <v>0</v>
      </c>
      <c r="G263" s="28">
        <f t="shared" si="7"/>
        <v>280422.2795</v>
      </c>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row>
    <row r="264" ht="15.75" customHeight="1">
      <c r="A264" s="25" t="str">
        <f t="shared" si="2"/>
        <v/>
      </c>
      <c r="B264" s="25" t="str">
        <f t="shared" si="3"/>
        <v/>
      </c>
      <c r="C264" s="25" t="str">
        <f t="shared" si="4"/>
        <v/>
      </c>
      <c r="D264" s="25" t="str">
        <f t="shared" si="5"/>
        <v/>
      </c>
      <c r="E264" s="25" t="str">
        <f t="shared" si="6"/>
        <v/>
      </c>
      <c r="F264" s="25">
        <f t="shared" si="1"/>
        <v>0</v>
      </c>
      <c r="G264" s="28">
        <f t="shared" si="7"/>
        <v>281113.8765</v>
      </c>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row>
    <row r="265" ht="15.75" customHeight="1">
      <c r="A265" s="25" t="str">
        <f t="shared" si="2"/>
        <v/>
      </c>
      <c r="B265" s="25" t="str">
        <f t="shared" si="3"/>
        <v/>
      </c>
      <c r="C265" s="25" t="str">
        <f t="shared" si="4"/>
        <v/>
      </c>
      <c r="D265" s="25" t="str">
        <f t="shared" si="5"/>
        <v/>
      </c>
      <c r="E265" s="25" t="str">
        <f t="shared" si="6"/>
        <v/>
      </c>
      <c r="F265" s="25">
        <f t="shared" si="1"/>
        <v>0</v>
      </c>
      <c r="G265" s="28">
        <f t="shared" si="7"/>
        <v>281807.1792</v>
      </c>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row>
    <row r="266" ht="15.75" customHeight="1">
      <c r="A266" s="25" t="str">
        <f t="shared" si="2"/>
        <v/>
      </c>
      <c r="B266" s="25" t="str">
        <f t="shared" si="3"/>
        <v/>
      </c>
      <c r="C266" s="25" t="str">
        <f t="shared" si="4"/>
        <v/>
      </c>
      <c r="D266" s="25" t="str">
        <f t="shared" si="5"/>
        <v/>
      </c>
      <c r="E266" s="25" t="str">
        <f t="shared" si="6"/>
        <v/>
      </c>
      <c r="F266" s="25">
        <f t="shared" si="1"/>
        <v>0</v>
      </c>
      <c r="G266" s="28">
        <f t="shared" si="7"/>
        <v>282502.1917</v>
      </c>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row>
    <row r="267" ht="15.75" customHeight="1">
      <c r="A267" s="25" t="str">
        <f t="shared" si="2"/>
        <v/>
      </c>
      <c r="B267" s="25" t="str">
        <f t="shared" si="3"/>
        <v/>
      </c>
      <c r="C267" s="25" t="str">
        <f t="shared" si="4"/>
        <v/>
      </c>
      <c r="D267" s="25" t="str">
        <f t="shared" si="5"/>
        <v/>
      </c>
      <c r="E267" s="25" t="str">
        <f t="shared" si="6"/>
        <v/>
      </c>
      <c r="F267" s="25">
        <f t="shared" si="1"/>
        <v>0</v>
      </c>
      <c r="G267" s="28">
        <f t="shared" si="7"/>
        <v>283198.9183</v>
      </c>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row>
    <row r="268" ht="15.75" customHeight="1">
      <c r="A268" s="25" t="str">
        <f t="shared" si="2"/>
        <v/>
      </c>
      <c r="B268" s="25" t="str">
        <f t="shared" si="3"/>
        <v/>
      </c>
      <c r="C268" s="25" t="str">
        <f t="shared" si="4"/>
        <v/>
      </c>
      <c r="D268" s="25" t="str">
        <f t="shared" si="5"/>
        <v/>
      </c>
      <c r="E268" s="25" t="str">
        <f t="shared" si="6"/>
        <v/>
      </c>
      <c r="F268" s="25">
        <f t="shared" si="1"/>
        <v>0</v>
      </c>
      <c r="G268" s="28">
        <f t="shared" si="7"/>
        <v>283897.3632</v>
      </c>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row>
    <row r="269" ht="15.75" customHeight="1">
      <c r="A269" s="25" t="str">
        <f t="shared" si="2"/>
        <v/>
      </c>
      <c r="B269" s="25" t="str">
        <f t="shared" si="3"/>
        <v/>
      </c>
      <c r="C269" s="25" t="str">
        <f t="shared" si="4"/>
        <v/>
      </c>
      <c r="D269" s="25" t="str">
        <f t="shared" si="5"/>
        <v/>
      </c>
      <c r="E269" s="25" t="str">
        <f t="shared" si="6"/>
        <v/>
      </c>
      <c r="F269" s="25">
        <f t="shared" si="1"/>
        <v>0</v>
      </c>
      <c r="G269" s="28">
        <f t="shared" si="7"/>
        <v>284597.5307</v>
      </c>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row>
    <row r="270" ht="15.75" customHeight="1">
      <c r="A270" s="25" t="str">
        <f t="shared" si="2"/>
        <v/>
      </c>
      <c r="B270" s="25" t="str">
        <f t="shared" si="3"/>
        <v/>
      </c>
      <c r="C270" s="25" t="str">
        <f t="shared" si="4"/>
        <v/>
      </c>
      <c r="D270" s="25" t="str">
        <f t="shared" si="5"/>
        <v/>
      </c>
      <c r="E270" s="25" t="str">
        <f t="shared" si="6"/>
        <v/>
      </c>
      <c r="F270" s="25">
        <f t="shared" si="1"/>
        <v>0</v>
      </c>
      <c r="G270" s="28">
        <f t="shared" si="7"/>
        <v>285299.425</v>
      </c>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row>
    <row r="271" ht="15.75" customHeight="1">
      <c r="A271" s="25" t="str">
        <f t="shared" si="2"/>
        <v/>
      </c>
      <c r="B271" s="25" t="str">
        <f t="shared" si="3"/>
        <v/>
      </c>
      <c r="C271" s="25" t="str">
        <f t="shared" si="4"/>
        <v/>
      </c>
      <c r="D271" s="25" t="str">
        <f t="shared" si="5"/>
        <v/>
      </c>
      <c r="E271" s="25" t="str">
        <f t="shared" si="6"/>
        <v/>
      </c>
      <c r="F271" s="25">
        <f t="shared" si="1"/>
        <v>0</v>
      </c>
      <c r="G271" s="28">
        <f t="shared" si="7"/>
        <v>286003.0504</v>
      </c>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row>
    <row r="272" ht="15.75" customHeight="1">
      <c r="A272" s="25" t="str">
        <f t="shared" si="2"/>
        <v/>
      </c>
      <c r="B272" s="25" t="str">
        <f t="shared" si="3"/>
        <v/>
      </c>
      <c r="C272" s="25" t="str">
        <f t="shared" si="4"/>
        <v/>
      </c>
      <c r="D272" s="25" t="str">
        <f t="shared" si="5"/>
        <v/>
      </c>
      <c r="E272" s="25" t="str">
        <f t="shared" si="6"/>
        <v/>
      </c>
      <c r="F272" s="25">
        <f t="shared" si="1"/>
        <v>0</v>
      </c>
      <c r="G272" s="28">
        <f t="shared" si="7"/>
        <v>286708.411</v>
      </c>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row>
    <row r="273" ht="15.75" customHeight="1">
      <c r="A273" s="25" t="str">
        <f t="shared" si="2"/>
        <v/>
      </c>
      <c r="B273" s="25" t="str">
        <f t="shared" si="3"/>
        <v/>
      </c>
      <c r="C273" s="25" t="str">
        <f t="shared" si="4"/>
        <v/>
      </c>
      <c r="D273" s="25" t="str">
        <f t="shared" si="5"/>
        <v/>
      </c>
      <c r="E273" s="25" t="str">
        <f t="shared" si="6"/>
        <v/>
      </c>
      <c r="F273" s="25">
        <f t="shared" si="1"/>
        <v>0</v>
      </c>
      <c r="G273" s="28">
        <f t="shared" si="7"/>
        <v>287415.5113</v>
      </c>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row>
    <row r="274" ht="15.75" customHeight="1">
      <c r="A274" s="25" t="str">
        <f t="shared" si="2"/>
        <v/>
      </c>
      <c r="B274" s="25" t="str">
        <f t="shared" si="3"/>
        <v/>
      </c>
      <c r="C274" s="25" t="str">
        <f t="shared" si="4"/>
        <v/>
      </c>
      <c r="D274" s="25" t="str">
        <f t="shared" si="5"/>
        <v/>
      </c>
      <c r="E274" s="25" t="str">
        <f t="shared" si="6"/>
        <v/>
      </c>
      <c r="F274" s="25">
        <f t="shared" si="1"/>
        <v>0</v>
      </c>
      <c r="G274" s="28">
        <f t="shared" si="7"/>
        <v>288124.3555</v>
      </c>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row>
    <row r="275" ht="15.75" customHeight="1">
      <c r="A275" s="25" t="str">
        <f t="shared" si="2"/>
        <v/>
      </c>
      <c r="B275" s="25" t="str">
        <f t="shared" si="3"/>
        <v/>
      </c>
      <c r="C275" s="25" t="str">
        <f t="shared" si="4"/>
        <v/>
      </c>
      <c r="D275" s="25" t="str">
        <f t="shared" si="5"/>
        <v/>
      </c>
      <c r="E275" s="25" t="str">
        <f t="shared" si="6"/>
        <v/>
      </c>
      <c r="F275" s="25">
        <f t="shared" si="1"/>
        <v>0</v>
      </c>
      <c r="G275" s="28">
        <f t="shared" si="7"/>
        <v>288834.9479</v>
      </c>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row>
    <row r="276" ht="15.75" customHeight="1">
      <c r="A276" s="25" t="str">
        <f t="shared" si="2"/>
        <v/>
      </c>
      <c r="B276" s="25" t="str">
        <f t="shared" si="3"/>
        <v/>
      </c>
      <c r="C276" s="25" t="str">
        <f t="shared" si="4"/>
        <v/>
      </c>
      <c r="D276" s="25" t="str">
        <f t="shared" si="5"/>
        <v/>
      </c>
      <c r="E276" s="25" t="str">
        <f t="shared" si="6"/>
        <v/>
      </c>
      <c r="F276" s="25">
        <f t="shared" si="1"/>
        <v>0</v>
      </c>
      <c r="G276" s="28">
        <f t="shared" si="7"/>
        <v>289547.2928</v>
      </c>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row>
    <row r="277" ht="15.75" customHeight="1">
      <c r="A277" s="25" t="str">
        <f t="shared" si="2"/>
        <v/>
      </c>
      <c r="B277" s="25" t="str">
        <f t="shared" si="3"/>
        <v/>
      </c>
      <c r="C277" s="25" t="str">
        <f t="shared" si="4"/>
        <v/>
      </c>
      <c r="D277" s="25" t="str">
        <f t="shared" si="5"/>
        <v/>
      </c>
      <c r="E277" s="25" t="str">
        <f t="shared" si="6"/>
        <v/>
      </c>
      <c r="F277" s="25">
        <f t="shared" si="1"/>
        <v>0</v>
      </c>
      <c r="G277" s="28">
        <f t="shared" si="7"/>
        <v>290261.3945</v>
      </c>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row>
    <row r="278" ht="15.75" customHeight="1">
      <c r="A278" s="25" t="str">
        <f t="shared" si="2"/>
        <v/>
      </c>
      <c r="B278" s="25" t="str">
        <f t="shared" si="3"/>
        <v/>
      </c>
      <c r="C278" s="25" t="str">
        <f t="shared" si="4"/>
        <v/>
      </c>
      <c r="D278" s="25" t="str">
        <f t="shared" si="5"/>
        <v/>
      </c>
      <c r="E278" s="25" t="str">
        <f t="shared" si="6"/>
        <v/>
      </c>
      <c r="F278" s="25">
        <f t="shared" si="1"/>
        <v>0</v>
      </c>
      <c r="G278" s="28">
        <f t="shared" si="7"/>
        <v>290977.2574</v>
      </c>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row>
    <row r="279" ht="15.75" customHeight="1">
      <c r="A279" s="25" t="str">
        <f t="shared" si="2"/>
        <v/>
      </c>
      <c r="B279" s="25" t="str">
        <f t="shared" si="3"/>
        <v/>
      </c>
      <c r="C279" s="25" t="str">
        <f t="shared" si="4"/>
        <v/>
      </c>
      <c r="D279" s="25" t="str">
        <f t="shared" si="5"/>
        <v/>
      </c>
      <c r="E279" s="25" t="str">
        <f t="shared" si="6"/>
        <v/>
      </c>
      <c r="F279" s="25">
        <f t="shared" si="1"/>
        <v>0</v>
      </c>
      <c r="G279" s="28">
        <f t="shared" si="7"/>
        <v>291694.8859</v>
      </c>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row>
    <row r="280" ht="15.75" customHeight="1">
      <c r="A280" s="25" t="str">
        <f t="shared" si="2"/>
        <v/>
      </c>
      <c r="B280" s="25" t="str">
        <f t="shared" si="3"/>
        <v/>
      </c>
      <c r="C280" s="25" t="str">
        <f t="shared" si="4"/>
        <v/>
      </c>
      <c r="D280" s="25" t="str">
        <f t="shared" si="5"/>
        <v/>
      </c>
      <c r="E280" s="25" t="str">
        <f t="shared" si="6"/>
        <v/>
      </c>
      <c r="F280" s="25">
        <f t="shared" si="1"/>
        <v>0</v>
      </c>
      <c r="G280" s="28">
        <f t="shared" si="7"/>
        <v>292414.2841</v>
      </c>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row>
    <row r="281" ht="15.75" customHeight="1">
      <c r="A281" s="25" t="str">
        <f t="shared" si="2"/>
        <v/>
      </c>
      <c r="B281" s="25" t="str">
        <f t="shared" si="3"/>
        <v/>
      </c>
      <c r="C281" s="25" t="str">
        <f t="shared" si="4"/>
        <v/>
      </c>
      <c r="D281" s="25" t="str">
        <f t="shared" si="5"/>
        <v/>
      </c>
      <c r="E281" s="25" t="str">
        <f t="shared" si="6"/>
        <v/>
      </c>
      <c r="F281" s="25">
        <f t="shared" si="1"/>
        <v>0</v>
      </c>
      <c r="G281" s="28">
        <f t="shared" si="7"/>
        <v>293135.4567</v>
      </c>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row>
    <row r="282" ht="15.75" customHeight="1">
      <c r="A282" s="25" t="str">
        <f t="shared" si="2"/>
        <v/>
      </c>
      <c r="B282" s="25" t="str">
        <f t="shared" si="3"/>
        <v/>
      </c>
      <c r="C282" s="25" t="str">
        <f t="shared" si="4"/>
        <v/>
      </c>
      <c r="D282" s="25" t="str">
        <f t="shared" si="5"/>
        <v/>
      </c>
      <c r="E282" s="25" t="str">
        <f t="shared" si="6"/>
        <v/>
      </c>
      <c r="F282" s="25">
        <f t="shared" si="1"/>
        <v>0</v>
      </c>
      <c r="G282" s="28">
        <f t="shared" si="7"/>
        <v>293858.4078</v>
      </c>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row>
    <row r="283" ht="15.75" customHeight="1">
      <c r="A283" s="25" t="str">
        <f t="shared" si="2"/>
        <v/>
      </c>
      <c r="B283" s="25" t="str">
        <f t="shared" si="3"/>
        <v/>
      </c>
      <c r="C283" s="25" t="str">
        <f t="shared" si="4"/>
        <v/>
      </c>
      <c r="D283" s="25" t="str">
        <f t="shared" si="5"/>
        <v/>
      </c>
      <c r="E283" s="25" t="str">
        <f t="shared" si="6"/>
        <v/>
      </c>
      <c r="F283" s="25">
        <f t="shared" si="1"/>
        <v>0</v>
      </c>
      <c r="G283" s="28">
        <f t="shared" si="7"/>
        <v>294583.1419</v>
      </c>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row>
    <row r="284" ht="15.75" customHeight="1">
      <c r="A284" s="25" t="str">
        <f t="shared" si="2"/>
        <v/>
      </c>
      <c r="B284" s="25" t="str">
        <f t="shared" si="3"/>
        <v/>
      </c>
      <c r="C284" s="25" t="str">
        <f t="shared" si="4"/>
        <v/>
      </c>
      <c r="D284" s="25" t="str">
        <f t="shared" si="5"/>
        <v/>
      </c>
      <c r="E284" s="25" t="str">
        <f t="shared" si="6"/>
        <v/>
      </c>
      <c r="F284" s="25">
        <f t="shared" si="1"/>
        <v>0</v>
      </c>
      <c r="G284" s="28">
        <f t="shared" si="7"/>
        <v>295309.6634</v>
      </c>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row>
    <row r="285" ht="15.75" customHeight="1">
      <c r="A285" s="25" t="str">
        <f t="shared" si="2"/>
        <v/>
      </c>
      <c r="B285" s="25" t="str">
        <f t="shared" si="3"/>
        <v/>
      </c>
      <c r="C285" s="25" t="str">
        <f t="shared" si="4"/>
        <v/>
      </c>
      <c r="D285" s="25" t="str">
        <f t="shared" si="5"/>
        <v/>
      </c>
      <c r="E285" s="25" t="str">
        <f t="shared" si="6"/>
        <v/>
      </c>
      <c r="F285" s="25">
        <f t="shared" si="1"/>
        <v>0</v>
      </c>
      <c r="G285" s="28">
        <f t="shared" si="7"/>
        <v>296037.9767</v>
      </c>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row>
    <row r="286" ht="15.75" customHeight="1">
      <c r="A286" s="25" t="str">
        <f t="shared" si="2"/>
        <v/>
      </c>
      <c r="B286" s="25" t="str">
        <f t="shared" si="3"/>
        <v/>
      </c>
      <c r="C286" s="25" t="str">
        <f t="shared" si="4"/>
        <v/>
      </c>
      <c r="D286" s="25" t="str">
        <f t="shared" si="5"/>
        <v/>
      </c>
      <c r="E286" s="25" t="str">
        <f t="shared" si="6"/>
        <v/>
      </c>
      <c r="F286" s="25">
        <f t="shared" si="1"/>
        <v>0</v>
      </c>
      <c r="G286" s="28">
        <f t="shared" si="7"/>
        <v>296768.0862</v>
      </c>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row>
    <row r="287" ht="15.75" customHeight="1">
      <c r="A287" s="25" t="str">
        <f t="shared" si="2"/>
        <v/>
      </c>
      <c r="B287" s="25" t="str">
        <f t="shared" si="3"/>
        <v/>
      </c>
      <c r="C287" s="25" t="str">
        <f t="shared" si="4"/>
        <v/>
      </c>
      <c r="D287" s="25" t="str">
        <f t="shared" si="5"/>
        <v/>
      </c>
      <c r="E287" s="25" t="str">
        <f t="shared" si="6"/>
        <v/>
      </c>
      <c r="F287" s="25">
        <f t="shared" si="1"/>
        <v>0</v>
      </c>
      <c r="G287" s="28">
        <f t="shared" si="7"/>
        <v>297499.9963</v>
      </c>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row>
    <row r="288" ht="15.75" customHeight="1">
      <c r="A288" s="25" t="str">
        <f t="shared" si="2"/>
        <v/>
      </c>
      <c r="B288" s="25" t="str">
        <f t="shared" si="3"/>
        <v/>
      </c>
      <c r="C288" s="25" t="str">
        <f t="shared" si="4"/>
        <v/>
      </c>
      <c r="D288" s="25" t="str">
        <f t="shared" si="5"/>
        <v/>
      </c>
      <c r="E288" s="25" t="str">
        <f t="shared" si="6"/>
        <v/>
      </c>
      <c r="F288" s="25">
        <f t="shared" si="1"/>
        <v>0</v>
      </c>
      <c r="G288" s="28">
        <f t="shared" si="7"/>
        <v>298233.7116</v>
      </c>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row>
    <row r="289" ht="15.75" customHeight="1">
      <c r="A289" s="25" t="str">
        <f t="shared" si="2"/>
        <v/>
      </c>
      <c r="B289" s="25" t="str">
        <f t="shared" si="3"/>
        <v/>
      </c>
      <c r="C289" s="25" t="str">
        <f t="shared" si="4"/>
        <v/>
      </c>
      <c r="D289" s="25" t="str">
        <f t="shared" si="5"/>
        <v/>
      </c>
      <c r="E289" s="25" t="str">
        <f t="shared" si="6"/>
        <v/>
      </c>
      <c r="F289" s="25">
        <f t="shared" si="1"/>
        <v>0</v>
      </c>
      <c r="G289" s="28">
        <f t="shared" si="7"/>
        <v>298969.2364</v>
      </c>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row>
    <row r="290" ht="15.75" customHeight="1">
      <c r="A290" s="25" t="str">
        <f t="shared" si="2"/>
        <v/>
      </c>
      <c r="B290" s="25" t="str">
        <f t="shared" si="3"/>
        <v/>
      </c>
      <c r="C290" s="25" t="str">
        <f t="shared" si="4"/>
        <v/>
      </c>
      <c r="D290" s="25" t="str">
        <f t="shared" si="5"/>
        <v/>
      </c>
      <c r="E290" s="25" t="str">
        <f t="shared" si="6"/>
        <v/>
      </c>
      <c r="F290" s="25">
        <f t="shared" si="1"/>
        <v>0</v>
      </c>
      <c r="G290" s="28">
        <f t="shared" si="7"/>
        <v>299706.5752</v>
      </c>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row>
    <row r="291" ht="15.75" customHeight="1">
      <c r="A291" s="25" t="str">
        <f t="shared" si="2"/>
        <v/>
      </c>
      <c r="B291" s="25" t="str">
        <f t="shared" si="3"/>
        <v/>
      </c>
      <c r="C291" s="25" t="str">
        <f t="shared" si="4"/>
        <v/>
      </c>
      <c r="D291" s="25" t="str">
        <f t="shared" si="5"/>
        <v/>
      </c>
      <c r="E291" s="25" t="str">
        <f t="shared" si="6"/>
        <v/>
      </c>
      <c r="F291" s="25">
        <f t="shared" si="1"/>
        <v>0</v>
      </c>
      <c r="G291" s="28">
        <f t="shared" si="7"/>
        <v>300445.7324</v>
      </c>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row>
    <row r="292" ht="15.75" customHeight="1">
      <c r="A292" s="25" t="str">
        <f t="shared" si="2"/>
        <v/>
      </c>
      <c r="B292" s="25" t="str">
        <f t="shared" si="3"/>
        <v/>
      </c>
      <c r="C292" s="25" t="str">
        <f t="shared" si="4"/>
        <v/>
      </c>
      <c r="D292" s="25" t="str">
        <f t="shared" si="5"/>
        <v/>
      </c>
      <c r="E292" s="25" t="str">
        <f t="shared" si="6"/>
        <v/>
      </c>
      <c r="F292" s="25">
        <f t="shared" si="1"/>
        <v>0</v>
      </c>
      <c r="G292" s="28">
        <f t="shared" si="7"/>
        <v>301186.7127</v>
      </c>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row>
    <row r="293" ht="15.75" customHeight="1">
      <c r="A293" s="25" t="str">
        <f t="shared" si="2"/>
        <v/>
      </c>
      <c r="B293" s="25" t="str">
        <f t="shared" si="3"/>
        <v/>
      </c>
      <c r="C293" s="25" t="str">
        <f t="shared" si="4"/>
        <v/>
      </c>
      <c r="D293" s="25" t="str">
        <f t="shared" si="5"/>
        <v/>
      </c>
      <c r="E293" s="25" t="str">
        <f t="shared" si="6"/>
        <v/>
      </c>
      <c r="F293" s="25">
        <f t="shared" si="1"/>
        <v>0</v>
      </c>
      <c r="G293" s="28">
        <f t="shared" si="7"/>
        <v>301929.5203</v>
      </c>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row>
    <row r="294" ht="15.75" customHeight="1">
      <c r="A294" s="25" t="str">
        <f t="shared" si="2"/>
        <v/>
      </c>
      <c r="B294" s="25" t="str">
        <f t="shared" si="3"/>
        <v/>
      </c>
      <c r="C294" s="25" t="str">
        <f t="shared" si="4"/>
        <v/>
      </c>
      <c r="D294" s="25" t="str">
        <f t="shared" si="5"/>
        <v/>
      </c>
      <c r="E294" s="25" t="str">
        <f t="shared" si="6"/>
        <v/>
      </c>
      <c r="F294" s="25">
        <f t="shared" si="1"/>
        <v>0</v>
      </c>
      <c r="G294" s="28">
        <f t="shared" si="7"/>
        <v>302674.16</v>
      </c>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row>
    <row r="295" ht="15.75" customHeight="1">
      <c r="A295" s="25" t="str">
        <f t="shared" si="2"/>
        <v/>
      </c>
      <c r="B295" s="25" t="str">
        <f t="shared" si="3"/>
        <v/>
      </c>
      <c r="C295" s="25" t="str">
        <f t="shared" si="4"/>
        <v/>
      </c>
      <c r="D295" s="25" t="str">
        <f t="shared" si="5"/>
        <v/>
      </c>
      <c r="E295" s="25" t="str">
        <f t="shared" si="6"/>
        <v/>
      </c>
      <c r="F295" s="25">
        <f t="shared" si="1"/>
        <v>0</v>
      </c>
      <c r="G295" s="28">
        <f t="shared" si="7"/>
        <v>303420.6361</v>
      </c>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row>
    <row r="296" ht="15.75" customHeight="1">
      <c r="A296" s="25" t="str">
        <f t="shared" si="2"/>
        <v/>
      </c>
      <c r="B296" s="25" t="str">
        <f t="shared" si="3"/>
        <v/>
      </c>
      <c r="C296" s="25" t="str">
        <f t="shared" si="4"/>
        <v/>
      </c>
      <c r="D296" s="25" t="str">
        <f t="shared" si="5"/>
        <v/>
      </c>
      <c r="E296" s="25" t="str">
        <f t="shared" si="6"/>
        <v/>
      </c>
      <c r="F296" s="25">
        <f t="shared" si="1"/>
        <v>0</v>
      </c>
      <c r="G296" s="28">
        <f t="shared" si="7"/>
        <v>304168.9533</v>
      </c>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row>
    <row r="297" ht="15.75" customHeight="1">
      <c r="A297" s="25" t="str">
        <f t="shared" si="2"/>
        <v/>
      </c>
      <c r="B297" s="25" t="str">
        <f t="shared" si="3"/>
        <v/>
      </c>
      <c r="C297" s="25" t="str">
        <f t="shared" si="4"/>
        <v/>
      </c>
      <c r="D297" s="25" t="str">
        <f t="shared" si="5"/>
        <v/>
      </c>
      <c r="E297" s="25" t="str">
        <f t="shared" si="6"/>
        <v/>
      </c>
      <c r="F297" s="25">
        <f t="shared" si="1"/>
        <v>0</v>
      </c>
      <c r="G297" s="28">
        <f t="shared" si="7"/>
        <v>304919.116</v>
      </c>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row>
    <row r="298" ht="15.75" customHeight="1">
      <c r="A298" s="25" t="str">
        <f t="shared" si="2"/>
        <v/>
      </c>
      <c r="B298" s="25" t="str">
        <f t="shared" si="3"/>
        <v/>
      </c>
      <c r="C298" s="25" t="str">
        <f t="shared" si="4"/>
        <v/>
      </c>
      <c r="D298" s="25" t="str">
        <f t="shared" si="5"/>
        <v/>
      </c>
      <c r="E298" s="25" t="str">
        <f t="shared" si="6"/>
        <v/>
      </c>
      <c r="F298" s="25">
        <f t="shared" si="1"/>
        <v>0</v>
      </c>
      <c r="G298" s="28">
        <f t="shared" si="7"/>
        <v>305671.1288</v>
      </c>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row>
    <row r="299" ht="15.75" customHeight="1">
      <c r="A299" s="25" t="str">
        <f t="shared" si="2"/>
        <v/>
      </c>
      <c r="B299" s="25" t="str">
        <f t="shared" si="3"/>
        <v/>
      </c>
      <c r="C299" s="25" t="str">
        <f t="shared" si="4"/>
        <v/>
      </c>
      <c r="D299" s="25" t="str">
        <f t="shared" si="5"/>
        <v/>
      </c>
      <c r="E299" s="25" t="str">
        <f t="shared" si="6"/>
        <v/>
      </c>
      <c r="F299" s="25">
        <f t="shared" si="1"/>
        <v>0</v>
      </c>
      <c r="G299" s="28">
        <f t="shared" si="7"/>
        <v>306424.9962</v>
      </c>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row>
    <row r="300" ht="15.75" customHeight="1">
      <c r="A300" s="25" t="str">
        <f t="shared" si="2"/>
        <v/>
      </c>
      <c r="B300" s="25" t="str">
        <f t="shared" si="3"/>
        <v/>
      </c>
      <c r="C300" s="25" t="str">
        <f t="shared" si="4"/>
        <v/>
      </c>
      <c r="D300" s="25" t="str">
        <f t="shared" si="5"/>
        <v/>
      </c>
      <c r="E300" s="25" t="str">
        <f t="shared" si="6"/>
        <v/>
      </c>
      <c r="F300" s="25">
        <f t="shared" si="1"/>
        <v>0</v>
      </c>
      <c r="G300" s="28">
        <f t="shared" si="7"/>
        <v>307180.7229</v>
      </c>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row>
    <row r="301" ht="15.75" customHeight="1">
      <c r="A301" s="25" t="str">
        <f t="shared" si="2"/>
        <v/>
      </c>
      <c r="B301" s="25" t="str">
        <f t="shared" si="3"/>
        <v/>
      </c>
      <c r="C301" s="25" t="str">
        <f t="shared" si="4"/>
        <v/>
      </c>
      <c r="D301" s="25" t="str">
        <f t="shared" si="5"/>
        <v/>
      </c>
      <c r="E301" s="25" t="str">
        <f t="shared" si="6"/>
        <v/>
      </c>
      <c r="F301" s="25">
        <f t="shared" si="1"/>
        <v>0</v>
      </c>
      <c r="G301" s="28">
        <f t="shared" si="7"/>
        <v>307938.3135</v>
      </c>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row>
    <row r="302" ht="15.75" customHeight="1">
      <c r="A302" s="25" t="str">
        <f t="shared" si="2"/>
        <v/>
      </c>
      <c r="B302" s="25" t="str">
        <f t="shared" si="3"/>
        <v/>
      </c>
      <c r="C302" s="25" t="str">
        <f t="shared" si="4"/>
        <v/>
      </c>
      <c r="D302" s="25" t="str">
        <f t="shared" si="5"/>
        <v/>
      </c>
      <c r="E302" s="25" t="str">
        <f t="shared" si="6"/>
        <v/>
      </c>
      <c r="F302" s="25">
        <f t="shared" si="1"/>
        <v>0</v>
      </c>
      <c r="G302" s="28">
        <f t="shared" si="7"/>
        <v>308697.7724</v>
      </c>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row>
    <row r="303" ht="15.75" customHeight="1">
      <c r="A303" s="25" t="str">
        <f t="shared" si="2"/>
        <v/>
      </c>
      <c r="B303" s="25" t="str">
        <f t="shared" si="3"/>
        <v/>
      </c>
      <c r="C303" s="25" t="str">
        <f t="shared" si="4"/>
        <v/>
      </c>
      <c r="D303" s="25" t="str">
        <f t="shared" si="5"/>
        <v/>
      </c>
      <c r="E303" s="25" t="str">
        <f t="shared" si="6"/>
        <v/>
      </c>
      <c r="F303" s="25">
        <f t="shared" si="1"/>
        <v>0</v>
      </c>
      <c r="G303" s="28">
        <f t="shared" si="7"/>
        <v>309459.1044</v>
      </c>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row>
    <row r="304" ht="15.75" customHeight="1">
      <c r="A304" s="25" t="str">
        <f t="shared" si="2"/>
        <v/>
      </c>
      <c r="B304" s="25" t="str">
        <f t="shared" si="3"/>
        <v/>
      </c>
      <c r="C304" s="25" t="str">
        <f t="shared" si="4"/>
        <v/>
      </c>
      <c r="D304" s="25" t="str">
        <f t="shared" si="5"/>
        <v/>
      </c>
      <c r="E304" s="25" t="str">
        <f t="shared" si="6"/>
        <v/>
      </c>
      <c r="F304" s="25">
        <f t="shared" si="1"/>
        <v>0</v>
      </c>
      <c r="G304" s="28">
        <f t="shared" si="7"/>
        <v>310222.314</v>
      </c>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row>
    <row r="305" ht="15.75" customHeight="1">
      <c r="A305" s="25" t="str">
        <f t="shared" si="2"/>
        <v/>
      </c>
      <c r="B305" s="25" t="str">
        <f t="shared" si="3"/>
        <v/>
      </c>
      <c r="C305" s="25" t="str">
        <f t="shared" si="4"/>
        <v/>
      </c>
      <c r="D305" s="25" t="str">
        <f t="shared" si="5"/>
        <v/>
      </c>
      <c r="E305" s="25" t="str">
        <f t="shared" si="6"/>
        <v/>
      </c>
      <c r="F305" s="25">
        <f t="shared" si="1"/>
        <v>0</v>
      </c>
      <c r="G305" s="28">
        <f t="shared" si="7"/>
        <v>310987.406</v>
      </c>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row>
    <row r="306" ht="15.75" customHeight="1">
      <c r="A306" s="25" t="str">
        <f t="shared" si="2"/>
        <v/>
      </c>
      <c r="B306" s="25" t="str">
        <f t="shared" si="3"/>
        <v/>
      </c>
      <c r="C306" s="25" t="str">
        <f t="shared" si="4"/>
        <v/>
      </c>
      <c r="D306" s="25" t="str">
        <f t="shared" si="5"/>
        <v/>
      </c>
      <c r="E306" s="25" t="str">
        <f t="shared" si="6"/>
        <v/>
      </c>
      <c r="F306" s="25">
        <f t="shared" si="1"/>
        <v>0</v>
      </c>
      <c r="G306" s="28">
        <f t="shared" si="7"/>
        <v>311754.3848</v>
      </c>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row>
    <row r="307" ht="15.75" customHeight="1">
      <c r="A307" s="25" t="str">
        <f t="shared" si="2"/>
        <v/>
      </c>
      <c r="B307" s="25" t="str">
        <f t="shared" si="3"/>
        <v/>
      </c>
      <c r="C307" s="25" t="str">
        <f t="shared" si="4"/>
        <v/>
      </c>
      <c r="D307" s="25" t="str">
        <f t="shared" si="5"/>
        <v/>
      </c>
      <c r="E307" s="25" t="str">
        <f t="shared" si="6"/>
        <v/>
      </c>
      <c r="F307" s="25">
        <f t="shared" si="1"/>
        <v>0</v>
      </c>
      <c r="G307" s="28">
        <f t="shared" si="7"/>
        <v>312523.2552</v>
      </c>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row>
    <row r="308" ht="15.75" customHeight="1">
      <c r="A308" s="25" t="str">
        <f t="shared" si="2"/>
        <v/>
      </c>
      <c r="B308" s="25" t="str">
        <f t="shared" si="3"/>
        <v/>
      </c>
      <c r="C308" s="25" t="str">
        <f t="shared" si="4"/>
        <v/>
      </c>
      <c r="D308" s="25" t="str">
        <f t="shared" si="5"/>
        <v/>
      </c>
      <c r="E308" s="25" t="str">
        <f t="shared" si="6"/>
        <v/>
      </c>
      <c r="F308" s="25">
        <f t="shared" si="1"/>
        <v>0</v>
      </c>
      <c r="G308" s="28">
        <f t="shared" si="7"/>
        <v>313294.0219</v>
      </c>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row>
    <row r="309" ht="15.75" customHeight="1">
      <c r="A309" s="25" t="str">
        <f t="shared" si="2"/>
        <v/>
      </c>
      <c r="B309" s="25" t="str">
        <f t="shared" si="3"/>
        <v/>
      </c>
      <c r="C309" s="25" t="str">
        <f t="shared" si="4"/>
        <v/>
      </c>
      <c r="D309" s="25" t="str">
        <f t="shared" si="5"/>
        <v/>
      </c>
      <c r="E309" s="25" t="str">
        <f t="shared" si="6"/>
        <v/>
      </c>
      <c r="F309" s="25">
        <f t="shared" si="1"/>
        <v>0</v>
      </c>
      <c r="G309" s="28">
        <f t="shared" si="7"/>
        <v>314066.6894</v>
      </c>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row>
    <row r="310" ht="15.75" customHeight="1">
      <c r="A310" s="25" t="str">
        <f t="shared" si="2"/>
        <v/>
      </c>
      <c r="B310" s="25" t="str">
        <f t="shared" si="3"/>
        <v/>
      </c>
      <c r="C310" s="25" t="str">
        <f t="shared" si="4"/>
        <v/>
      </c>
      <c r="D310" s="25" t="str">
        <f t="shared" si="5"/>
        <v/>
      </c>
      <c r="E310" s="25" t="str">
        <f t="shared" si="6"/>
        <v/>
      </c>
      <c r="F310" s="25">
        <f t="shared" si="1"/>
        <v>0</v>
      </c>
      <c r="G310" s="28">
        <f t="shared" si="7"/>
        <v>314841.2626</v>
      </c>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row>
    <row r="311" ht="15.75" customHeight="1">
      <c r="A311" s="25" t="str">
        <f t="shared" si="2"/>
        <v/>
      </c>
      <c r="B311" s="25" t="str">
        <f t="shared" si="3"/>
        <v/>
      </c>
      <c r="C311" s="25" t="str">
        <f t="shared" si="4"/>
        <v/>
      </c>
      <c r="D311" s="25" t="str">
        <f t="shared" si="5"/>
        <v/>
      </c>
      <c r="E311" s="25" t="str">
        <f t="shared" si="6"/>
        <v/>
      </c>
      <c r="F311" s="25">
        <f t="shared" si="1"/>
        <v>0</v>
      </c>
      <c r="G311" s="28">
        <f t="shared" si="7"/>
        <v>315617.7461</v>
      </c>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row>
    <row r="312" ht="15.75" customHeight="1">
      <c r="A312" s="25" t="str">
        <f t="shared" si="2"/>
        <v/>
      </c>
      <c r="B312" s="25" t="str">
        <f t="shared" si="3"/>
        <v/>
      </c>
      <c r="C312" s="25" t="str">
        <f t="shared" si="4"/>
        <v/>
      </c>
      <c r="D312" s="25" t="str">
        <f t="shared" si="5"/>
        <v/>
      </c>
      <c r="E312" s="25" t="str">
        <f t="shared" si="6"/>
        <v/>
      </c>
      <c r="F312" s="25">
        <f t="shared" si="1"/>
        <v>0</v>
      </c>
      <c r="G312" s="28">
        <f t="shared" si="7"/>
        <v>316396.1446</v>
      </c>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row>
    <row r="313" ht="15.75" customHeight="1">
      <c r="A313" s="25" t="str">
        <f t="shared" si="2"/>
        <v/>
      </c>
      <c r="B313" s="25" t="str">
        <f t="shared" si="3"/>
        <v/>
      </c>
      <c r="C313" s="25" t="str">
        <f t="shared" si="4"/>
        <v/>
      </c>
      <c r="D313" s="25" t="str">
        <f t="shared" si="5"/>
        <v/>
      </c>
      <c r="E313" s="25" t="str">
        <f t="shared" si="6"/>
        <v/>
      </c>
      <c r="F313" s="25">
        <f t="shared" si="1"/>
        <v>0</v>
      </c>
      <c r="G313" s="28">
        <f t="shared" si="7"/>
        <v>317176.4629</v>
      </c>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row>
    <row r="314" ht="15.75" customHeight="1">
      <c r="A314" s="25" t="str">
        <f t="shared" si="2"/>
        <v/>
      </c>
      <c r="B314" s="25" t="str">
        <f t="shared" si="3"/>
        <v/>
      </c>
      <c r="C314" s="25" t="str">
        <f t="shared" si="4"/>
        <v/>
      </c>
      <c r="D314" s="25" t="str">
        <f t="shared" si="5"/>
        <v/>
      </c>
      <c r="E314" s="25" t="str">
        <f t="shared" si="6"/>
        <v/>
      </c>
      <c r="F314" s="25">
        <f t="shared" si="1"/>
        <v>0</v>
      </c>
      <c r="G314" s="28">
        <f t="shared" si="7"/>
        <v>317958.7056</v>
      </c>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row>
    <row r="315" ht="15.75" customHeight="1">
      <c r="A315" s="25" t="str">
        <f t="shared" si="2"/>
        <v/>
      </c>
      <c r="B315" s="25" t="str">
        <f t="shared" si="3"/>
        <v/>
      </c>
      <c r="C315" s="25" t="str">
        <f t="shared" si="4"/>
        <v/>
      </c>
      <c r="D315" s="25" t="str">
        <f t="shared" si="5"/>
        <v/>
      </c>
      <c r="E315" s="25" t="str">
        <f t="shared" si="6"/>
        <v/>
      </c>
      <c r="F315" s="25">
        <f t="shared" si="1"/>
        <v>0</v>
      </c>
      <c r="G315" s="28">
        <f t="shared" si="7"/>
        <v>318742.8775</v>
      </c>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row>
    <row r="316" ht="15.75" customHeight="1">
      <c r="A316" s="25" t="str">
        <f t="shared" si="2"/>
        <v/>
      </c>
      <c r="B316" s="25" t="str">
        <f t="shared" si="3"/>
        <v/>
      </c>
      <c r="C316" s="25" t="str">
        <f t="shared" si="4"/>
        <v/>
      </c>
      <c r="D316" s="25" t="str">
        <f t="shared" si="5"/>
        <v/>
      </c>
      <c r="E316" s="25" t="str">
        <f t="shared" si="6"/>
        <v/>
      </c>
      <c r="F316" s="25">
        <f t="shared" si="1"/>
        <v>0</v>
      </c>
      <c r="G316" s="28">
        <f t="shared" si="7"/>
        <v>319528.9835</v>
      </c>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row>
    <row r="317" ht="15.75" customHeight="1">
      <c r="A317" s="25" t="str">
        <f t="shared" si="2"/>
        <v/>
      </c>
      <c r="B317" s="25" t="str">
        <f t="shared" si="3"/>
        <v/>
      </c>
      <c r="C317" s="25" t="str">
        <f t="shared" si="4"/>
        <v/>
      </c>
      <c r="D317" s="25" t="str">
        <f t="shared" si="5"/>
        <v/>
      </c>
      <c r="E317" s="25" t="str">
        <f t="shared" si="6"/>
        <v/>
      </c>
      <c r="F317" s="25">
        <f t="shared" si="1"/>
        <v>0</v>
      </c>
      <c r="G317" s="28">
        <f t="shared" si="7"/>
        <v>320317.0281</v>
      </c>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row>
    <row r="318" ht="15.75" customHeight="1">
      <c r="A318" s="25" t="str">
        <f t="shared" si="2"/>
        <v/>
      </c>
      <c r="B318" s="25" t="str">
        <f t="shared" si="3"/>
        <v/>
      </c>
      <c r="C318" s="25" t="str">
        <f t="shared" si="4"/>
        <v/>
      </c>
      <c r="D318" s="25" t="str">
        <f t="shared" si="5"/>
        <v/>
      </c>
      <c r="E318" s="25" t="str">
        <f t="shared" si="6"/>
        <v/>
      </c>
      <c r="F318" s="25">
        <f t="shared" si="1"/>
        <v>0</v>
      </c>
      <c r="G318" s="28">
        <f t="shared" si="7"/>
        <v>321107.0163</v>
      </c>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row>
    <row r="319" ht="15.75" customHeight="1">
      <c r="A319" s="25" t="str">
        <f t="shared" si="2"/>
        <v/>
      </c>
      <c r="B319" s="25" t="str">
        <f t="shared" si="3"/>
        <v/>
      </c>
      <c r="C319" s="25" t="str">
        <f t="shared" si="4"/>
        <v/>
      </c>
      <c r="D319" s="25" t="str">
        <f t="shared" si="5"/>
        <v/>
      </c>
      <c r="E319" s="25" t="str">
        <f t="shared" si="6"/>
        <v/>
      </c>
      <c r="F319" s="25">
        <f t="shared" si="1"/>
        <v>0</v>
      </c>
      <c r="G319" s="28">
        <f t="shared" si="7"/>
        <v>321898.9529</v>
      </c>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row>
    <row r="320" ht="15.75" customHeight="1">
      <c r="A320" s="25" t="str">
        <f t="shared" si="2"/>
        <v/>
      </c>
      <c r="B320" s="25" t="str">
        <f t="shared" si="3"/>
        <v/>
      </c>
      <c r="C320" s="25" t="str">
        <f t="shared" si="4"/>
        <v/>
      </c>
      <c r="D320" s="25" t="str">
        <f t="shared" si="5"/>
        <v/>
      </c>
      <c r="E320" s="25" t="str">
        <f t="shared" si="6"/>
        <v/>
      </c>
      <c r="F320" s="25">
        <f t="shared" si="1"/>
        <v>0</v>
      </c>
      <c r="G320" s="28">
        <f t="shared" si="7"/>
        <v>322692.8425</v>
      </c>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row>
    <row r="321" ht="15.75" customHeight="1">
      <c r="A321" s="25" t="str">
        <f t="shared" si="2"/>
        <v/>
      </c>
      <c r="B321" s="25" t="str">
        <f t="shared" si="3"/>
        <v/>
      </c>
      <c r="C321" s="25" t="str">
        <f t="shared" si="4"/>
        <v/>
      </c>
      <c r="D321" s="25" t="str">
        <f t="shared" si="5"/>
        <v/>
      </c>
      <c r="E321" s="25" t="str">
        <f t="shared" si="6"/>
        <v/>
      </c>
      <c r="F321" s="25">
        <f t="shared" si="1"/>
        <v>0</v>
      </c>
      <c r="G321" s="28">
        <f t="shared" si="7"/>
        <v>323488.6901</v>
      </c>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row>
    <row r="322" ht="15.75" customHeight="1">
      <c r="A322" s="25" t="str">
        <f t="shared" si="2"/>
        <v/>
      </c>
      <c r="B322" s="25" t="str">
        <f t="shared" si="3"/>
        <v/>
      </c>
      <c r="C322" s="25" t="str">
        <f t="shared" si="4"/>
        <v/>
      </c>
      <c r="D322" s="25" t="str">
        <f t="shared" si="5"/>
        <v/>
      </c>
      <c r="E322" s="25" t="str">
        <f t="shared" si="6"/>
        <v/>
      </c>
      <c r="F322" s="25">
        <f t="shared" si="1"/>
        <v>0</v>
      </c>
      <c r="G322" s="28">
        <f t="shared" si="7"/>
        <v>324286.5005</v>
      </c>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row>
    <row r="323" ht="15.75" customHeight="1">
      <c r="A323" s="25" t="str">
        <f t="shared" si="2"/>
        <v/>
      </c>
      <c r="B323" s="25" t="str">
        <f t="shared" si="3"/>
        <v/>
      </c>
      <c r="C323" s="25" t="str">
        <f t="shared" si="4"/>
        <v/>
      </c>
      <c r="D323" s="25" t="str">
        <f t="shared" si="5"/>
        <v/>
      </c>
      <c r="E323" s="25" t="str">
        <f t="shared" si="6"/>
        <v/>
      </c>
      <c r="F323" s="25">
        <f t="shared" si="1"/>
        <v>0</v>
      </c>
      <c r="G323" s="28">
        <f t="shared" si="7"/>
        <v>325086.2785</v>
      </c>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row>
    <row r="324" ht="15.75" customHeight="1">
      <c r="A324" s="25" t="str">
        <f t="shared" si="2"/>
        <v/>
      </c>
      <c r="B324" s="25" t="str">
        <f t="shared" si="3"/>
        <v/>
      </c>
      <c r="C324" s="25" t="str">
        <f t="shared" si="4"/>
        <v/>
      </c>
      <c r="D324" s="25" t="str">
        <f t="shared" si="5"/>
        <v/>
      </c>
      <c r="E324" s="25" t="str">
        <f t="shared" si="6"/>
        <v/>
      </c>
      <c r="F324" s="25">
        <f t="shared" si="1"/>
        <v>0</v>
      </c>
      <c r="G324" s="28">
        <f t="shared" si="7"/>
        <v>325888.029</v>
      </c>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row>
    <row r="325" ht="15.75" customHeight="1">
      <c r="A325" s="25" t="str">
        <f t="shared" si="2"/>
        <v/>
      </c>
      <c r="B325" s="25" t="str">
        <f t="shared" si="3"/>
        <v/>
      </c>
      <c r="C325" s="25" t="str">
        <f t="shared" si="4"/>
        <v/>
      </c>
      <c r="D325" s="25" t="str">
        <f t="shared" si="5"/>
        <v/>
      </c>
      <c r="E325" s="25" t="str">
        <f t="shared" si="6"/>
        <v/>
      </c>
      <c r="F325" s="25">
        <f t="shared" si="1"/>
        <v>0</v>
      </c>
      <c r="G325" s="28">
        <f t="shared" si="7"/>
        <v>326691.7568</v>
      </c>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row>
    <row r="326" ht="15.75" customHeight="1">
      <c r="A326" s="25" t="str">
        <f t="shared" si="2"/>
        <v/>
      </c>
      <c r="B326" s="25" t="str">
        <f t="shared" si="3"/>
        <v/>
      </c>
      <c r="C326" s="25" t="str">
        <f t="shared" si="4"/>
        <v/>
      </c>
      <c r="D326" s="25" t="str">
        <f t="shared" si="5"/>
        <v/>
      </c>
      <c r="E326" s="25" t="str">
        <f t="shared" si="6"/>
        <v/>
      </c>
      <c r="F326" s="25">
        <f t="shared" si="1"/>
        <v>0</v>
      </c>
      <c r="G326" s="28">
        <f t="shared" si="7"/>
        <v>327497.4668</v>
      </c>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row>
    <row r="327" ht="15.75" customHeight="1">
      <c r="A327" s="25" t="str">
        <f t="shared" si="2"/>
        <v/>
      </c>
      <c r="B327" s="25" t="str">
        <f t="shared" si="3"/>
        <v/>
      </c>
      <c r="C327" s="25" t="str">
        <f t="shared" si="4"/>
        <v/>
      </c>
      <c r="D327" s="25" t="str">
        <f t="shared" si="5"/>
        <v/>
      </c>
      <c r="E327" s="25" t="str">
        <f t="shared" si="6"/>
        <v/>
      </c>
      <c r="F327" s="25">
        <f t="shared" si="1"/>
        <v>0</v>
      </c>
      <c r="G327" s="28">
        <f t="shared" si="7"/>
        <v>328305.1639</v>
      </c>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row>
    <row r="328" ht="15.75" customHeight="1">
      <c r="A328" s="25" t="str">
        <f t="shared" si="2"/>
        <v/>
      </c>
      <c r="B328" s="25" t="str">
        <f t="shared" si="3"/>
        <v/>
      </c>
      <c r="C328" s="25" t="str">
        <f t="shared" si="4"/>
        <v/>
      </c>
      <c r="D328" s="25" t="str">
        <f t="shared" si="5"/>
        <v/>
      </c>
      <c r="E328" s="25" t="str">
        <f t="shared" si="6"/>
        <v/>
      </c>
      <c r="F328" s="25">
        <f t="shared" si="1"/>
        <v>0</v>
      </c>
      <c r="G328" s="28">
        <f t="shared" si="7"/>
        <v>329114.853</v>
      </c>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row>
    <row r="329" ht="15.75" customHeight="1">
      <c r="A329" s="25" t="str">
        <f t="shared" si="2"/>
        <v/>
      </c>
      <c r="B329" s="25" t="str">
        <f t="shared" si="3"/>
        <v/>
      </c>
      <c r="C329" s="25" t="str">
        <f t="shared" si="4"/>
        <v/>
      </c>
      <c r="D329" s="25" t="str">
        <f t="shared" si="5"/>
        <v/>
      </c>
      <c r="E329" s="25" t="str">
        <f t="shared" si="6"/>
        <v/>
      </c>
      <c r="F329" s="25">
        <f t="shared" si="1"/>
        <v>0</v>
      </c>
      <c r="G329" s="28">
        <f t="shared" si="7"/>
        <v>329926.539</v>
      </c>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row>
    <row r="330" ht="15.75" customHeight="1">
      <c r="A330" s="25" t="str">
        <f t="shared" si="2"/>
        <v/>
      </c>
      <c r="B330" s="25" t="str">
        <f t="shared" si="3"/>
        <v/>
      </c>
      <c r="C330" s="25" t="str">
        <f t="shared" si="4"/>
        <v/>
      </c>
      <c r="D330" s="25" t="str">
        <f t="shared" si="5"/>
        <v/>
      </c>
      <c r="E330" s="25" t="str">
        <f t="shared" si="6"/>
        <v/>
      </c>
      <c r="F330" s="25">
        <f t="shared" si="1"/>
        <v>0</v>
      </c>
      <c r="G330" s="28">
        <f t="shared" si="7"/>
        <v>330740.2268</v>
      </c>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row>
    <row r="331" ht="15.75" customHeight="1">
      <c r="A331" s="25" t="str">
        <f t="shared" si="2"/>
        <v/>
      </c>
      <c r="B331" s="25" t="str">
        <f t="shared" si="3"/>
        <v/>
      </c>
      <c r="C331" s="25" t="str">
        <f t="shared" si="4"/>
        <v/>
      </c>
      <c r="D331" s="25" t="str">
        <f t="shared" si="5"/>
        <v/>
      </c>
      <c r="E331" s="25" t="str">
        <f t="shared" si="6"/>
        <v/>
      </c>
      <c r="F331" s="25">
        <f t="shared" si="1"/>
        <v>0</v>
      </c>
      <c r="G331" s="28">
        <f t="shared" si="7"/>
        <v>331555.9215</v>
      </c>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row>
    <row r="332" ht="15.75" customHeight="1">
      <c r="A332" s="25" t="str">
        <f t="shared" si="2"/>
        <v/>
      </c>
      <c r="B332" s="25" t="str">
        <f t="shared" si="3"/>
        <v/>
      </c>
      <c r="C332" s="25" t="str">
        <f t="shared" si="4"/>
        <v/>
      </c>
      <c r="D332" s="25" t="str">
        <f t="shared" si="5"/>
        <v/>
      </c>
      <c r="E332" s="25" t="str">
        <f t="shared" si="6"/>
        <v/>
      </c>
      <c r="F332" s="25">
        <f t="shared" si="1"/>
        <v>0</v>
      </c>
      <c r="G332" s="28">
        <f t="shared" si="7"/>
        <v>332373.6278</v>
      </c>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row>
    <row r="333" ht="15.75" customHeight="1">
      <c r="A333" s="25" t="str">
        <f t="shared" si="2"/>
        <v/>
      </c>
      <c r="B333" s="25" t="str">
        <f t="shared" si="3"/>
        <v/>
      </c>
      <c r="C333" s="25" t="str">
        <f t="shared" si="4"/>
        <v/>
      </c>
      <c r="D333" s="25" t="str">
        <f t="shared" si="5"/>
        <v/>
      </c>
      <c r="E333" s="25" t="str">
        <f t="shared" si="6"/>
        <v/>
      </c>
      <c r="F333" s="25">
        <f t="shared" si="1"/>
        <v>0</v>
      </c>
      <c r="G333" s="28">
        <f t="shared" si="7"/>
        <v>333193.3508</v>
      </c>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row>
    <row r="334" ht="15.75" customHeight="1">
      <c r="A334" s="25" t="str">
        <f t="shared" si="2"/>
        <v/>
      </c>
      <c r="B334" s="25" t="str">
        <f t="shared" si="3"/>
        <v/>
      </c>
      <c r="C334" s="25" t="str">
        <f t="shared" si="4"/>
        <v/>
      </c>
      <c r="D334" s="25" t="str">
        <f t="shared" si="5"/>
        <v/>
      </c>
      <c r="E334" s="25" t="str">
        <f t="shared" si="6"/>
        <v/>
      </c>
      <c r="F334" s="25">
        <f t="shared" si="1"/>
        <v>0</v>
      </c>
      <c r="G334" s="28">
        <f t="shared" si="7"/>
        <v>334015.0955</v>
      </c>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row>
    <row r="335" ht="15.75" customHeight="1">
      <c r="A335" s="25" t="str">
        <f t="shared" si="2"/>
        <v/>
      </c>
      <c r="B335" s="25" t="str">
        <f t="shared" si="3"/>
        <v/>
      </c>
      <c r="C335" s="25" t="str">
        <f t="shared" si="4"/>
        <v/>
      </c>
      <c r="D335" s="25" t="str">
        <f t="shared" si="5"/>
        <v/>
      </c>
      <c r="E335" s="25" t="str">
        <f t="shared" si="6"/>
        <v/>
      </c>
      <c r="F335" s="25">
        <f t="shared" si="1"/>
        <v>0</v>
      </c>
      <c r="G335" s="28">
        <f t="shared" si="7"/>
        <v>334838.8669</v>
      </c>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row>
    <row r="336" ht="15.75" customHeight="1">
      <c r="A336" s="25" t="str">
        <f t="shared" si="2"/>
        <v/>
      </c>
      <c r="B336" s="25" t="str">
        <f t="shared" si="3"/>
        <v/>
      </c>
      <c r="C336" s="25" t="str">
        <f t="shared" si="4"/>
        <v/>
      </c>
      <c r="D336" s="25" t="str">
        <f t="shared" si="5"/>
        <v/>
      </c>
      <c r="E336" s="25" t="str">
        <f t="shared" si="6"/>
        <v/>
      </c>
      <c r="F336" s="25">
        <f t="shared" si="1"/>
        <v>0</v>
      </c>
      <c r="G336" s="28">
        <f t="shared" si="7"/>
        <v>335664.6698</v>
      </c>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row>
    <row r="337" ht="15.75" customHeight="1">
      <c r="A337" s="25" t="str">
        <f t="shared" si="2"/>
        <v/>
      </c>
      <c r="B337" s="25" t="str">
        <f t="shared" si="3"/>
        <v/>
      </c>
      <c r="C337" s="25" t="str">
        <f t="shared" si="4"/>
        <v/>
      </c>
      <c r="D337" s="25" t="str">
        <f t="shared" si="5"/>
        <v/>
      </c>
      <c r="E337" s="25" t="str">
        <f t="shared" si="6"/>
        <v/>
      </c>
      <c r="F337" s="25">
        <f t="shared" si="1"/>
        <v>0</v>
      </c>
      <c r="G337" s="28">
        <f t="shared" si="7"/>
        <v>336492.5095</v>
      </c>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row>
    <row r="338" ht="15.75" customHeight="1">
      <c r="A338" s="25" t="str">
        <f t="shared" si="2"/>
        <v/>
      </c>
      <c r="B338" s="25" t="str">
        <f t="shared" si="3"/>
        <v/>
      </c>
      <c r="C338" s="25" t="str">
        <f t="shared" si="4"/>
        <v/>
      </c>
      <c r="D338" s="25" t="str">
        <f t="shared" si="5"/>
        <v/>
      </c>
      <c r="E338" s="25" t="str">
        <f t="shared" si="6"/>
        <v/>
      </c>
      <c r="F338" s="25">
        <f t="shared" si="1"/>
        <v>0</v>
      </c>
      <c r="G338" s="28">
        <f t="shared" si="7"/>
        <v>337322.3908</v>
      </c>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row>
    <row r="339" ht="15.75" customHeight="1">
      <c r="A339" s="25" t="str">
        <f t="shared" si="2"/>
        <v/>
      </c>
      <c r="B339" s="25" t="str">
        <f t="shared" si="3"/>
        <v/>
      </c>
      <c r="C339" s="25" t="str">
        <f t="shared" si="4"/>
        <v/>
      </c>
      <c r="D339" s="25" t="str">
        <f t="shared" si="5"/>
        <v/>
      </c>
      <c r="E339" s="25" t="str">
        <f t="shared" si="6"/>
        <v/>
      </c>
      <c r="F339" s="25">
        <f t="shared" si="1"/>
        <v>0</v>
      </c>
      <c r="G339" s="28">
        <f t="shared" si="7"/>
        <v>338154.3188</v>
      </c>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row>
    <row r="340" ht="15.75" customHeight="1">
      <c r="A340" s="25" t="str">
        <f t="shared" si="2"/>
        <v/>
      </c>
      <c r="B340" s="25" t="str">
        <f t="shared" si="3"/>
        <v/>
      </c>
      <c r="C340" s="25" t="str">
        <f t="shared" si="4"/>
        <v/>
      </c>
      <c r="D340" s="25" t="str">
        <f t="shared" si="5"/>
        <v/>
      </c>
      <c r="E340" s="25" t="str">
        <f t="shared" si="6"/>
        <v/>
      </c>
      <c r="F340" s="25">
        <f t="shared" si="1"/>
        <v>0</v>
      </c>
      <c r="G340" s="28">
        <f t="shared" si="7"/>
        <v>338988.2986</v>
      </c>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row>
    <row r="341" ht="15.75" customHeight="1">
      <c r="A341" s="25" t="str">
        <f t="shared" si="2"/>
        <v/>
      </c>
      <c r="B341" s="25" t="str">
        <f t="shared" si="3"/>
        <v/>
      </c>
      <c r="C341" s="25" t="str">
        <f t="shared" si="4"/>
        <v/>
      </c>
      <c r="D341" s="25" t="str">
        <f t="shared" si="5"/>
        <v/>
      </c>
      <c r="E341" s="25" t="str">
        <f t="shared" si="6"/>
        <v/>
      </c>
      <c r="F341" s="25">
        <f t="shared" si="1"/>
        <v>0</v>
      </c>
      <c r="G341" s="28">
        <f t="shared" si="7"/>
        <v>339824.3352</v>
      </c>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row>
    <row r="342" ht="15.75" customHeight="1">
      <c r="A342" s="25" t="str">
        <f t="shared" si="2"/>
        <v/>
      </c>
      <c r="B342" s="25" t="str">
        <f t="shared" si="3"/>
        <v/>
      </c>
      <c r="C342" s="25" t="str">
        <f t="shared" si="4"/>
        <v/>
      </c>
      <c r="D342" s="25" t="str">
        <f t="shared" si="5"/>
        <v/>
      </c>
      <c r="E342" s="25" t="str">
        <f t="shared" si="6"/>
        <v/>
      </c>
      <c r="F342" s="25">
        <f t="shared" si="1"/>
        <v>0</v>
      </c>
      <c r="G342" s="28">
        <f t="shared" si="7"/>
        <v>340662.4336</v>
      </c>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row>
    <row r="343" ht="15.75" customHeight="1">
      <c r="A343" s="25" t="str">
        <f t="shared" si="2"/>
        <v/>
      </c>
      <c r="B343" s="25" t="str">
        <f t="shared" si="3"/>
        <v/>
      </c>
      <c r="C343" s="25" t="str">
        <f t="shared" si="4"/>
        <v/>
      </c>
      <c r="D343" s="25" t="str">
        <f t="shared" si="5"/>
        <v/>
      </c>
      <c r="E343" s="25" t="str">
        <f t="shared" si="6"/>
        <v/>
      </c>
      <c r="F343" s="25">
        <f t="shared" si="1"/>
        <v>0</v>
      </c>
      <c r="G343" s="28">
        <f t="shared" si="7"/>
        <v>341502.5991</v>
      </c>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row>
    <row r="344" ht="15.75" customHeight="1">
      <c r="A344" s="25" t="str">
        <f t="shared" si="2"/>
        <v/>
      </c>
      <c r="B344" s="25" t="str">
        <f t="shared" si="3"/>
        <v/>
      </c>
      <c r="C344" s="25" t="str">
        <f t="shared" si="4"/>
        <v/>
      </c>
      <c r="D344" s="25" t="str">
        <f t="shared" si="5"/>
        <v/>
      </c>
      <c r="E344" s="25" t="str">
        <f t="shared" si="6"/>
        <v/>
      </c>
      <c r="F344" s="25">
        <f t="shared" si="1"/>
        <v>0</v>
      </c>
      <c r="G344" s="28">
        <f t="shared" si="7"/>
        <v>342344.8366</v>
      </c>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row>
    <row r="345" ht="15.75" customHeight="1">
      <c r="A345" s="25" t="str">
        <f t="shared" si="2"/>
        <v/>
      </c>
      <c r="B345" s="25" t="str">
        <f t="shared" si="3"/>
        <v/>
      </c>
      <c r="C345" s="25" t="str">
        <f t="shared" si="4"/>
        <v/>
      </c>
      <c r="D345" s="25" t="str">
        <f t="shared" si="5"/>
        <v/>
      </c>
      <c r="E345" s="25" t="str">
        <f t="shared" si="6"/>
        <v/>
      </c>
      <c r="F345" s="25">
        <f t="shared" si="1"/>
        <v>0</v>
      </c>
      <c r="G345" s="28">
        <f t="shared" si="7"/>
        <v>343189.1514</v>
      </c>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row>
    <row r="346" ht="15.75" customHeight="1">
      <c r="A346" s="25" t="str">
        <f t="shared" si="2"/>
        <v/>
      </c>
      <c r="B346" s="25" t="str">
        <f t="shared" si="3"/>
        <v/>
      </c>
      <c r="C346" s="25" t="str">
        <f t="shared" si="4"/>
        <v/>
      </c>
      <c r="D346" s="25" t="str">
        <f t="shared" si="5"/>
        <v/>
      </c>
      <c r="E346" s="25" t="str">
        <f t="shared" si="6"/>
        <v/>
      </c>
      <c r="F346" s="25">
        <f t="shared" si="1"/>
        <v>0</v>
      </c>
      <c r="G346" s="28">
        <f t="shared" si="7"/>
        <v>344035.5484</v>
      </c>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row>
    <row r="347" ht="15.75" customHeight="1">
      <c r="A347" s="25" t="str">
        <f t="shared" si="2"/>
        <v/>
      </c>
      <c r="B347" s="25" t="str">
        <f t="shared" si="3"/>
        <v/>
      </c>
      <c r="C347" s="25" t="str">
        <f t="shared" si="4"/>
        <v/>
      </c>
      <c r="D347" s="25" t="str">
        <f t="shared" si="5"/>
        <v/>
      </c>
      <c r="E347" s="25" t="str">
        <f t="shared" si="6"/>
        <v/>
      </c>
      <c r="F347" s="25">
        <f t="shared" si="1"/>
        <v>0</v>
      </c>
      <c r="G347" s="28">
        <f t="shared" si="7"/>
        <v>344884.0329</v>
      </c>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row>
    <row r="348" ht="15.75" customHeight="1">
      <c r="A348" s="25" t="str">
        <f t="shared" si="2"/>
        <v/>
      </c>
      <c r="B348" s="25" t="str">
        <f t="shared" si="3"/>
        <v/>
      </c>
      <c r="C348" s="25" t="str">
        <f t="shared" si="4"/>
        <v/>
      </c>
      <c r="D348" s="25" t="str">
        <f t="shared" si="5"/>
        <v/>
      </c>
      <c r="E348" s="25" t="str">
        <f t="shared" si="6"/>
        <v/>
      </c>
      <c r="F348" s="25">
        <f t="shared" si="1"/>
        <v>0</v>
      </c>
      <c r="G348" s="28">
        <f t="shared" si="7"/>
        <v>345734.6099</v>
      </c>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row>
    <row r="349" ht="15.75" customHeight="1">
      <c r="A349" s="25" t="str">
        <f t="shared" si="2"/>
        <v/>
      </c>
      <c r="B349" s="25" t="str">
        <f t="shared" si="3"/>
        <v/>
      </c>
      <c r="C349" s="25" t="str">
        <f t="shared" si="4"/>
        <v/>
      </c>
      <c r="D349" s="25" t="str">
        <f t="shared" si="5"/>
        <v/>
      </c>
      <c r="E349" s="25" t="str">
        <f t="shared" si="6"/>
        <v/>
      </c>
      <c r="F349" s="25">
        <f t="shared" si="1"/>
        <v>0</v>
      </c>
      <c r="G349" s="28">
        <f t="shared" si="7"/>
        <v>346587.2847</v>
      </c>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row>
    <row r="350" ht="15.75" customHeight="1">
      <c r="A350" s="25" t="str">
        <f t="shared" si="2"/>
        <v/>
      </c>
      <c r="B350" s="25" t="str">
        <f t="shared" si="3"/>
        <v/>
      </c>
      <c r="C350" s="25" t="str">
        <f t="shared" si="4"/>
        <v/>
      </c>
      <c r="D350" s="25" t="str">
        <f t="shared" si="5"/>
        <v/>
      </c>
      <c r="E350" s="25" t="str">
        <f t="shared" si="6"/>
        <v/>
      </c>
      <c r="F350" s="25">
        <f t="shared" si="1"/>
        <v>0</v>
      </c>
      <c r="G350" s="28">
        <f t="shared" si="7"/>
        <v>347442.0625</v>
      </c>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row>
    <row r="351" ht="15.75" customHeight="1">
      <c r="A351" s="25" t="str">
        <f t="shared" si="2"/>
        <v/>
      </c>
      <c r="B351" s="25" t="str">
        <f t="shared" si="3"/>
        <v/>
      </c>
      <c r="C351" s="25" t="str">
        <f t="shared" si="4"/>
        <v/>
      </c>
      <c r="D351" s="25" t="str">
        <f t="shared" si="5"/>
        <v/>
      </c>
      <c r="E351" s="25" t="str">
        <f t="shared" si="6"/>
        <v/>
      </c>
      <c r="F351" s="25">
        <f t="shared" si="1"/>
        <v>0</v>
      </c>
      <c r="G351" s="28">
        <f t="shared" si="7"/>
        <v>348298.9483</v>
      </c>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row>
    <row r="352" ht="15.75" customHeight="1">
      <c r="A352" s="25" t="str">
        <f t="shared" si="2"/>
        <v/>
      </c>
      <c r="B352" s="25" t="str">
        <f t="shared" si="3"/>
        <v/>
      </c>
      <c r="C352" s="25" t="str">
        <f t="shared" si="4"/>
        <v/>
      </c>
      <c r="D352" s="25" t="str">
        <f t="shared" si="5"/>
        <v/>
      </c>
      <c r="E352" s="25" t="str">
        <f t="shared" si="6"/>
        <v/>
      </c>
      <c r="F352" s="25">
        <f t="shared" si="1"/>
        <v>0</v>
      </c>
      <c r="G352" s="28">
        <f t="shared" si="7"/>
        <v>349157.9475</v>
      </c>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row>
    <row r="353" ht="15.75" customHeight="1">
      <c r="A353" s="25" t="str">
        <f t="shared" si="2"/>
        <v/>
      </c>
      <c r="B353" s="25" t="str">
        <f t="shared" si="3"/>
        <v/>
      </c>
      <c r="C353" s="25" t="str">
        <f t="shared" si="4"/>
        <v/>
      </c>
      <c r="D353" s="25" t="str">
        <f t="shared" si="5"/>
        <v/>
      </c>
      <c r="E353" s="25" t="str">
        <f t="shared" si="6"/>
        <v/>
      </c>
      <c r="F353" s="25">
        <f t="shared" si="1"/>
        <v>0</v>
      </c>
      <c r="G353" s="28">
        <f t="shared" si="7"/>
        <v>350019.0652</v>
      </c>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row>
    <row r="354" ht="15.75" customHeight="1">
      <c r="A354" s="25" t="str">
        <f t="shared" si="2"/>
        <v/>
      </c>
      <c r="B354" s="25" t="str">
        <f t="shared" si="3"/>
        <v/>
      </c>
      <c r="C354" s="25" t="str">
        <f t="shared" si="4"/>
        <v/>
      </c>
      <c r="D354" s="25" t="str">
        <f t="shared" si="5"/>
        <v/>
      </c>
      <c r="E354" s="25" t="str">
        <f t="shared" si="6"/>
        <v/>
      </c>
      <c r="F354" s="25">
        <f t="shared" si="1"/>
        <v>0</v>
      </c>
      <c r="G354" s="28">
        <f t="shared" si="7"/>
        <v>350882.3066</v>
      </c>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row>
    <row r="355" ht="15.75" customHeight="1">
      <c r="A355" s="25" t="str">
        <f t="shared" si="2"/>
        <v/>
      </c>
      <c r="B355" s="25" t="str">
        <f t="shared" si="3"/>
        <v/>
      </c>
      <c r="C355" s="25" t="str">
        <f t="shared" si="4"/>
        <v/>
      </c>
      <c r="D355" s="25" t="str">
        <f t="shared" si="5"/>
        <v/>
      </c>
      <c r="E355" s="25" t="str">
        <f t="shared" si="6"/>
        <v/>
      </c>
      <c r="F355" s="25">
        <f t="shared" si="1"/>
        <v>0</v>
      </c>
      <c r="G355" s="28">
        <f t="shared" si="7"/>
        <v>351747.6771</v>
      </c>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row>
    <row r="356" ht="15.75" customHeight="1">
      <c r="A356" s="25" t="str">
        <f t="shared" si="2"/>
        <v/>
      </c>
      <c r="B356" s="25" t="str">
        <f t="shared" si="3"/>
        <v/>
      </c>
      <c r="C356" s="25" t="str">
        <f t="shared" si="4"/>
        <v/>
      </c>
      <c r="D356" s="25" t="str">
        <f t="shared" si="5"/>
        <v/>
      </c>
      <c r="E356" s="25" t="str">
        <f t="shared" si="6"/>
        <v/>
      </c>
      <c r="F356" s="25">
        <f t="shared" si="1"/>
        <v>0</v>
      </c>
      <c r="G356" s="28">
        <f t="shared" si="7"/>
        <v>352615.1817</v>
      </c>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row>
    <row r="357" ht="15.75" customHeight="1">
      <c r="A357" s="25" t="str">
        <f t="shared" si="2"/>
        <v/>
      </c>
      <c r="B357" s="25" t="str">
        <f t="shared" si="3"/>
        <v/>
      </c>
      <c r="C357" s="25" t="str">
        <f t="shared" si="4"/>
        <v/>
      </c>
      <c r="D357" s="25" t="str">
        <f t="shared" si="5"/>
        <v/>
      </c>
      <c r="E357" s="25" t="str">
        <f t="shared" si="6"/>
        <v/>
      </c>
      <c r="F357" s="25">
        <f t="shared" si="1"/>
        <v>0</v>
      </c>
      <c r="G357" s="28">
        <f t="shared" si="7"/>
        <v>353484.8259</v>
      </c>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row>
    <row r="358" ht="15.75" customHeight="1">
      <c r="A358" s="25" t="str">
        <f t="shared" si="2"/>
        <v/>
      </c>
      <c r="B358" s="25" t="str">
        <f t="shared" si="3"/>
        <v/>
      </c>
      <c r="C358" s="25" t="str">
        <f t="shared" si="4"/>
        <v/>
      </c>
      <c r="D358" s="25" t="str">
        <f t="shared" si="5"/>
        <v/>
      </c>
      <c r="E358" s="25" t="str">
        <f t="shared" si="6"/>
        <v/>
      </c>
      <c r="F358" s="25">
        <f t="shared" si="1"/>
        <v>0</v>
      </c>
      <c r="G358" s="28">
        <f t="shared" si="7"/>
        <v>354356.6148</v>
      </c>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row>
    <row r="359" ht="15.75" customHeight="1">
      <c r="A359" s="25" t="str">
        <f t="shared" si="2"/>
        <v/>
      </c>
      <c r="B359" s="25" t="str">
        <f t="shared" si="3"/>
        <v/>
      </c>
      <c r="C359" s="25" t="str">
        <f t="shared" si="4"/>
        <v/>
      </c>
      <c r="D359" s="25" t="str">
        <f t="shared" si="5"/>
        <v/>
      </c>
      <c r="E359" s="25" t="str">
        <f t="shared" si="6"/>
        <v/>
      </c>
      <c r="F359" s="25">
        <f t="shared" si="1"/>
        <v>0</v>
      </c>
      <c r="G359" s="28">
        <f t="shared" si="7"/>
        <v>355230.5539</v>
      </c>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row>
    <row r="360" ht="15.75" customHeight="1">
      <c r="A360" s="25" t="str">
        <f t="shared" si="2"/>
        <v/>
      </c>
      <c r="B360" s="25" t="str">
        <f t="shared" si="3"/>
        <v/>
      </c>
      <c r="C360" s="25" t="str">
        <f t="shared" si="4"/>
        <v/>
      </c>
      <c r="D360" s="25" t="str">
        <f t="shared" si="5"/>
        <v/>
      </c>
      <c r="E360" s="25" t="str">
        <f t="shared" si="6"/>
        <v/>
      </c>
      <c r="F360" s="25">
        <f t="shared" si="1"/>
        <v>0</v>
      </c>
      <c r="G360" s="28">
        <f t="shared" si="7"/>
        <v>356106.6482</v>
      </c>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row>
    <row r="361" ht="15.75" customHeight="1">
      <c r="A361" s="25" t="str">
        <f t="shared" si="2"/>
        <v/>
      </c>
      <c r="B361" s="25" t="str">
        <f t="shared" si="3"/>
        <v/>
      </c>
      <c r="C361" s="25" t="str">
        <f t="shared" si="4"/>
        <v/>
      </c>
      <c r="D361" s="25" t="str">
        <f t="shared" si="5"/>
        <v/>
      </c>
      <c r="E361" s="25" t="str">
        <f t="shared" si="6"/>
        <v/>
      </c>
      <c r="F361" s="25">
        <f t="shared" si="1"/>
        <v>0</v>
      </c>
      <c r="G361" s="28">
        <f t="shared" si="7"/>
        <v>356984.9033</v>
      </c>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row>
    <row r="362" ht="15.75" customHeight="1">
      <c r="A362" s="25" t="str">
        <f t="shared" si="2"/>
        <v/>
      </c>
      <c r="B362" s="25" t="str">
        <f t="shared" si="3"/>
        <v/>
      </c>
      <c r="C362" s="25" t="str">
        <f t="shared" si="4"/>
        <v/>
      </c>
      <c r="D362" s="25" t="str">
        <f t="shared" si="5"/>
        <v/>
      </c>
      <c r="E362" s="25" t="str">
        <f t="shared" si="6"/>
        <v/>
      </c>
      <c r="F362" s="25">
        <f t="shared" si="1"/>
        <v>0</v>
      </c>
      <c r="G362" s="28">
        <f t="shared" si="7"/>
        <v>357865.3244</v>
      </c>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row>
    <row r="363" ht="15.75" customHeight="1">
      <c r="A363" s="25" t="str">
        <f t="shared" si="2"/>
        <v/>
      </c>
      <c r="B363" s="25" t="str">
        <f t="shared" si="3"/>
        <v/>
      </c>
      <c r="C363" s="25" t="str">
        <f t="shared" si="4"/>
        <v/>
      </c>
      <c r="D363" s="25" t="str">
        <f t="shared" si="5"/>
        <v/>
      </c>
      <c r="E363" s="25" t="str">
        <f t="shared" si="6"/>
        <v/>
      </c>
      <c r="F363" s="25">
        <f t="shared" si="1"/>
        <v>0</v>
      </c>
      <c r="G363" s="28">
        <f t="shared" si="7"/>
        <v>358747.9168</v>
      </c>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row>
    <row r="364" ht="15.75" customHeight="1">
      <c r="A364" s="25" t="str">
        <f t="shared" si="2"/>
        <v/>
      </c>
      <c r="B364" s="25" t="str">
        <f t="shared" si="3"/>
        <v/>
      </c>
      <c r="C364" s="25" t="str">
        <f t="shared" si="4"/>
        <v/>
      </c>
      <c r="D364" s="25" t="str">
        <f t="shared" si="5"/>
        <v/>
      </c>
      <c r="E364" s="25" t="str">
        <f t="shared" si="6"/>
        <v/>
      </c>
      <c r="F364" s="25">
        <f t="shared" si="1"/>
        <v>0</v>
      </c>
      <c r="G364" s="28">
        <f t="shared" si="7"/>
        <v>359632.6859</v>
      </c>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row>
    <row r="365" ht="15.75" customHeight="1">
      <c r="A365" s="25" t="str">
        <f t="shared" si="2"/>
        <v/>
      </c>
      <c r="B365" s="25" t="str">
        <f t="shared" si="3"/>
        <v/>
      </c>
      <c r="C365" s="25" t="str">
        <f t="shared" si="4"/>
        <v/>
      </c>
      <c r="D365" s="25" t="str">
        <f t="shared" si="5"/>
        <v/>
      </c>
      <c r="E365" s="25" t="str">
        <f t="shared" si="6"/>
        <v/>
      </c>
      <c r="F365" s="25">
        <f t="shared" si="1"/>
        <v>0</v>
      </c>
      <c r="G365" s="28">
        <f t="shared" si="7"/>
        <v>360519.6372</v>
      </c>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row>
    <row r="366" ht="15.75" customHeight="1">
      <c r="A366" s="25" t="str">
        <f t="shared" si="2"/>
        <v/>
      </c>
      <c r="B366" s="25" t="str">
        <f t="shared" si="3"/>
        <v/>
      </c>
      <c r="C366" s="25" t="str">
        <f t="shared" si="4"/>
        <v/>
      </c>
      <c r="D366" s="25" t="str">
        <f t="shared" si="5"/>
        <v/>
      </c>
      <c r="E366" s="25" t="str">
        <f t="shared" si="6"/>
        <v/>
      </c>
      <c r="F366" s="25">
        <f t="shared" si="1"/>
        <v>0</v>
      </c>
      <c r="G366" s="28">
        <f t="shared" si="7"/>
        <v>361408.7758</v>
      </c>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row>
    <row r="367" ht="15.75" customHeight="1">
      <c r="A367" s="25" t="str">
        <f t="shared" si="2"/>
        <v/>
      </c>
      <c r="B367" s="25" t="str">
        <f t="shared" si="3"/>
        <v/>
      </c>
      <c r="C367" s="25" t="str">
        <f t="shared" si="4"/>
        <v/>
      </c>
      <c r="D367" s="25" t="str">
        <f t="shared" si="5"/>
        <v/>
      </c>
      <c r="E367" s="25" t="str">
        <f t="shared" si="6"/>
        <v/>
      </c>
      <c r="F367" s="25">
        <f t="shared" si="1"/>
        <v>0</v>
      </c>
      <c r="G367" s="28">
        <f t="shared" si="7"/>
        <v>362300.1074</v>
      </c>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row>
    <row r="368" ht="15.75" customHeight="1">
      <c r="A368" s="25" t="str">
        <f t="shared" si="2"/>
        <v/>
      </c>
      <c r="B368" s="25" t="str">
        <f t="shared" si="3"/>
        <v/>
      </c>
      <c r="C368" s="25" t="str">
        <f t="shared" si="4"/>
        <v/>
      </c>
      <c r="D368" s="25" t="str">
        <f t="shared" si="5"/>
        <v/>
      </c>
      <c r="E368" s="25" t="str">
        <f t="shared" si="6"/>
        <v/>
      </c>
      <c r="F368" s="25">
        <f t="shared" si="1"/>
        <v>0</v>
      </c>
      <c r="G368" s="28">
        <f t="shared" si="7"/>
        <v>363193.6372</v>
      </c>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row>
    <row r="369" ht="15.75" customHeight="1">
      <c r="B369" s="4" t="str">
        <f t="shared" si="3"/>
        <v/>
      </c>
      <c r="G369" s="3"/>
    </row>
    <row r="370" ht="15.75" customHeight="1">
      <c r="B370" s="4" t="str">
        <f>F369</f>
        <v/>
      </c>
      <c r="G370" s="3"/>
    </row>
    <row r="371" ht="15.75" customHeight="1">
      <c r="G371" s="3"/>
    </row>
    <row r="372" ht="15.75" customHeight="1">
      <c r="G372" s="3"/>
    </row>
    <row r="373" ht="15.75" customHeight="1">
      <c r="G373" s="3"/>
    </row>
    <row r="374" ht="15.75" customHeight="1">
      <c r="C374" s="4" t="s">
        <v>15</v>
      </c>
      <c r="D374" s="4" t="s">
        <v>128</v>
      </c>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row>
    <row r="375" ht="15.75" customHeight="1">
      <c r="A375" s="187"/>
      <c r="B375" s="4">
        <v>1.0</v>
      </c>
      <c r="C375" s="3">
        <f>F9</f>
        <v>119551.0476</v>
      </c>
      <c r="D375" s="3">
        <f t="array" ref="D375:D734">UNIQUE(G9:G368)</f>
        <v>150000</v>
      </c>
      <c r="E375" s="4" t="s">
        <v>129</v>
      </c>
      <c r="F375" s="3">
        <f>D375</f>
        <v>150000</v>
      </c>
      <c r="G375" s="3">
        <f>D376</f>
        <v>150369.9405</v>
      </c>
      <c r="H375" s="4"/>
      <c r="I375" s="3">
        <f>D377</f>
        <v>150740.7933</v>
      </c>
      <c r="J375" s="3">
        <f>D378</f>
        <v>151112.5608</v>
      </c>
      <c r="K375" s="3">
        <f>D379</f>
        <v>151485.2451</v>
      </c>
      <c r="L375" s="3">
        <f>D380</f>
        <v>151858.8486</v>
      </c>
      <c r="M375" s="3">
        <f>D381</f>
        <v>152233.3735</v>
      </c>
      <c r="N375" s="3">
        <f>D382</f>
        <v>152608.822</v>
      </c>
      <c r="O375" s="3">
        <f>D383</f>
        <v>152985.1966</v>
      </c>
      <c r="P375" s="3">
        <f>D384</f>
        <v>153362.4993</v>
      </c>
      <c r="Q375" s="3">
        <f>D385</f>
        <v>153740.7326</v>
      </c>
      <c r="R375" s="3">
        <f>D386</f>
        <v>154119.8988</v>
      </c>
      <c r="S375" s="3">
        <f>D387</f>
        <v>154500</v>
      </c>
      <c r="T375" s="3">
        <f>D388</f>
        <v>154881.0387</v>
      </c>
      <c r="U375" s="3">
        <f>D389</f>
        <v>155263.0171</v>
      </c>
      <c r="V375" s="3">
        <f>D390</f>
        <v>155645.9376</v>
      </c>
      <c r="W375" s="3">
        <f>D391</f>
        <v>156029.8025</v>
      </c>
      <c r="X375" s="3">
        <f>D392</f>
        <v>156414.614</v>
      </c>
      <c r="Y375" s="3">
        <f>D393</f>
        <v>156800.3747</v>
      </c>
      <c r="Z375" s="3">
        <f>D394</f>
        <v>157187.0867</v>
      </c>
      <c r="AA375" s="3">
        <f>D395</f>
        <v>157574.7525</v>
      </c>
      <c r="AB375" s="3">
        <f>D396</f>
        <v>157963.3743</v>
      </c>
      <c r="AC375" s="3">
        <f>D397</f>
        <v>158352.9546</v>
      </c>
      <c r="AD375" s="3">
        <f>D398</f>
        <v>158743.4957</v>
      </c>
      <c r="AE375" s="3">
        <f>D399</f>
        <v>159135</v>
      </c>
      <c r="AF375" s="3">
        <f>D400</f>
        <v>159527.4698</v>
      </c>
      <c r="AG375" s="3">
        <f>D401</f>
        <v>159920.9076</v>
      </c>
      <c r="AH375" s="3">
        <f>D402</f>
        <v>160315.3157</v>
      </c>
      <c r="AI375" s="3">
        <f>D403</f>
        <v>160710.6965</v>
      </c>
      <c r="AJ375" s="3">
        <f>D404</f>
        <v>161107.0525</v>
      </c>
      <c r="AK375" s="3">
        <f>D405</f>
        <v>161504.3859</v>
      </c>
      <c r="AL375" s="3">
        <f>D406</f>
        <v>161902.6993</v>
      </c>
      <c r="AM375" s="4"/>
    </row>
    <row r="376" ht="15.75" customHeight="1">
      <c r="A376" s="187"/>
      <c r="B376" s="4">
        <f t="shared" ref="B376:B404" si="10">B375+1</f>
        <v>2</v>
      </c>
      <c r="C376" s="3">
        <f>F21</f>
        <v>114015.4573</v>
      </c>
      <c r="D376" s="3">
        <v>150369.94046584555</v>
      </c>
      <c r="E376" s="4" t="s">
        <v>15</v>
      </c>
      <c r="F376" s="3">
        <f>C375</f>
        <v>119551.0476</v>
      </c>
      <c r="G376" s="3">
        <f>C376</f>
        <v>114015.4573</v>
      </c>
      <c r="H376" s="4"/>
      <c r="I376" s="3">
        <f>C377</f>
        <v>108196.6557</v>
      </c>
      <c r="J376" s="3">
        <f>C378</f>
        <v>102080.1532</v>
      </c>
      <c r="K376" s="3">
        <f>C379</f>
        <v>95650.71875</v>
      </c>
      <c r="L376" s="3">
        <f>C380</f>
        <v>88892.34225</v>
      </c>
      <c r="M376" s="3">
        <f>C381</f>
        <v>81788.19439</v>
      </c>
      <c r="N376" s="3">
        <f>C382</f>
        <v>74320.58484</v>
      </c>
      <c r="O376" s="3">
        <f>C383</f>
        <v>66470.91821</v>
      </c>
      <c r="P376" s="3">
        <f>C384</f>
        <v>58219.64774</v>
      </c>
      <c r="Q376" s="3">
        <f>C385</f>
        <v>49546.22662</v>
      </c>
      <c r="R376" s="3">
        <f>C386</f>
        <v>40429.0568</v>
      </c>
      <c r="S376" s="3">
        <f>C387</f>
        <v>30845.43528</v>
      </c>
      <c r="T376" s="3">
        <f>C388</f>
        <v>20771.49749</v>
      </c>
      <c r="U376" s="3">
        <f>C389</f>
        <v>10182.15792</v>
      </c>
      <c r="V376" s="4">
        <f>C390</f>
        <v>0</v>
      </c>
      <c r="W376" s="4">
        <f>C391</f>
        <v>0</v>
      </c>
      <c r="X376" s="4">
        <f>C392</f>
        <v>0</v>
      </c>
      <c r="Y376" s="4">
        <f>C393</f>
        <v>0</v>
      </c>
      <c r="Z376" s="4">
        <f>C394</f>
        <v>0</v>
      </c>
      <c r="AA376" s="4">
        <f>C395</f>
        <v>0</v>
      </c>
      <c r="AB376" s="4">
        <f>C396</f>
        <v>0</v>
      </c>
      <c r="AC376" s="4">
        <f>C397</f>
        <v>0</v>
      </c>
      <c r="AD376" s="4">
        <f>C398</f>
        <v>0</v>
      </c>
      <c r="AE376" s="4">
        <f>C399</f>
        <v>0</v>
      </c>
      <c r="AF376" s="4">
        <f>C400</f>
        <v>0</v>
      </c>
      <c r="AG376" s="4">
        <f>C401</f>
        <v>0</v>
      </c>
      <c r="AH376" s="4">
        <f>C402</f>
        <v>0</v>
      </c>
      <c r="AI376" s="4">
        <f>C403</f>
        <v>0</v>
      </c>
      <c r="AJ376" s="4">
        <f>C404</f>
        <v>0</v>
      </c>
    </row>
    <row r="377" ht="15.75" customHeight="1">
      <c r="A377" s="187"/>
      <c r="B377" s="4">
        <f t="shared" si="10"/>
        <v>3</v>
      </c>
      <c r="C377" s="3">
        <f>F33</f>
        <v>108196.6557</v>
      </c>
      <c r="D377" s="3">
        <v>150740.79330467957</v>
      </c>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row>
    <row r="378" ht="15.75" customHeight="1">
      <c r="A378" s="187"/>
      <c r="B378" s="4">
        <f t="shared" si="10"/>
        <v>4</v>
      </c>
      <c r="C378" s="3">
        <f>F45</f>
        <v>102080.1532</v>
      </c>
      <c r="D378" s="3">
        <v>151112.56076665997</v>
      </c>
      <c r="F378" s="3"/>
      <c r="G378" s="3"/>
      <c r="H378" s="3"/>
      <c r="I378" s="3"/>
    </row>
    <row r="379" ht="15.75" customHeight="1">
      <c r="A379" s="187"/>
      <c r="B379" s="4">
        <f t="shared" si="10"/>
        <v>5</v>
      </c>
      <c r="C379" s="3">
        <f>F57</f>
        <v>95650.71875</v>
      </c>
      <c r="D379" s="3">
        <v>151485.24510749418</v>
      </c>
      <c r="F379" s="3"/>
      <c r="G379" s="3"/>
      <c r="H379" s="3"/>
      <c r="I379" s="3"/>
    </row>
    <row r="380" ht="15.75" customHeight="1">
      <c r="A380" s="187"/>
      <c r="B380" s="4">
        <f t="shared" si="10"/>
        <v>6</v>
      </c>
      <c r="C380" s="3">
        <f>F69</f>
        <v>88892.34225</v>
      </c>
      <c r="D380" s="3">
        <v>151858.84858845282</v>
      </c>
      <c r="F380" s="3"/>
      <c r="G380" s="3"/>
      <c r="H380" s="3"/>
      <c r="I380" s="3"/>
    </row>
    <row r="381" ht="15.75" customHeight="1">
      <c r="A381" s="187"/>
      <c r="B381" s="4">
        <f t="shared" si="10"/>
        <v>7</v>
      </c>
      <c r="C381" s="3">
        <f>F81</f>
        <v>81788.19439</v>
      </c>
      <c r="D381" s="3">
        <v>152233.37347638336</v>
      </c>
      <c r="F381" s="3"/>
      <c r="G381" s="3"/>
      <c r="H381" s="3"/>
      <c r="I381" s="3"/>
    </row>
    <row r="382" ht="15.75" customHeight="1">
      <c r="A382" s="187"/>
      <c r="B382" s="4">
        <f t="shared" si="10"/>
        <v>8</v>
      </c>
      <c r="C382" s="3">
        <f>F93</f>
        <v>74320.58484</v>
      </c>
      <c r="D382" s="3">
        <v>152608.82204372398</v>
      </c>
      <c r="F382" s="3"/>
      <c r="G382" s="3"/>
      <c r="H382" s="3"/>
      <c r="I382" s="3"/>
    </row>
    <row r="383" ht="15.75" customHeight="1">
      <c r="A383" s="187"/>
      <c r="B383" s="4">
        <f t="shared" si="10"/>
        <v>9</v>
      </c>
      <c r="C383" s="3">
        <f>F105</f>
        <v>66470.91821</v>
      </c>
      <c r="D383" s="3">
        <v>152985.19656851728</v>
      </c>
      <c r="F383" s="3"/>
      <c r="G383" s="3" t="s">
        <v>130</v>
      </c>
      <c r="H383" s="13"/>
      <c r="I383" s="13">
        <v>1.0</v>
      </c>
      <c r="J383" s="13">
        <f t="shared" ref="J383:AL383" si="11">I383+1</f>
        <v>2</v>
      </c>
      <c r="K383" s="13">
        <f t="shared" si="11"/>
        <v>3</v>
      </c>
      <c r="L383" s="13">
        <f t="shared" si="11"/>
        <v>4</v>
      </c>
      <c r="M383" s="13">
        <f t="shared" si="11"/>
        <v>5</v>
      </c>
      <c r="N383" s="13">
        <f t="shared" si="11"/>
        <v>6</v>
      </c>
      <c r="O383" s="13">
        <f t="shared" si="11"/>
        <v>7</v>
      </c>
      <c r="P383" s="13">
        <f t="shared" si="11"/>
        <v>8</v>
      </c>
      <c r="Q383" s="13">
        <f t="shared" si="11"/>
        <v>9</v>
      </c>
      <c r="R383" s="13">
        <f t="shared" si="11"/>
        <v>10</v>
      </c>
      <c r="S383" s="13">
        <f t="shared" si="11"/>
        <v>11</v>
      </c>
      <c r="T383" s="13">
        <f t="shared" si="11"/>
        <v>12</v>
      </c>
      <c r="U383" s="13">
        <f t="shared" si="11"/>
        <v>13</v>
      </c>
      <c r="V383" s="13">
        <f t="shared" si="11"/>
        <v>14</v>
      </c>
      <c r="W383" s="13">
        <f t="shared" si="11"/>
        <v>15</v>
      </c>
      <c r="X383" s="13">
        <f t="shared" si="11"/>
        <v>16</v>
      </c>
      <c r="Y383" s="13">
        <f t="shared" si="11"/>
        <v>17</v>
      </c>
      <c r="Z383" s="13">
        <f t="shared" si="11"/>
        <v>18</v>
      </c>
      <c r="AA383" s="13">
        <f t="shared" si="11"/>
        <v>19</v>
      </c>
      <c r="AB383" s="13">
        <f t="shared" si="11"/>
        <v>20</v>
      </c>
      <c r="AC383" s="13">
        <f t="shared" si="11"/>
        <v>21</v>
      </c>
      <c r="AD383" s="13">
        <f t="shared" si="11"/>
        <v>22</v>
      </c>
      <c r="AE383" s="13">
        <f t="shared" si="11"/>
        <v>23</v>
      </c>
      <c r="AF383" s="13">
        <f t="shared" si="11"/>
        <v>24</v>
      </c>
      <c r="AG383" s="13">
        <f t="shared" si="11"/>
        <v>25</v>
      </c>
      <c r="AH383" s="13">
        <f t="shared" si="11"/>
        <v>26</v>
      </c>
      <c r="AI383" s="13">
        <f t="shared" si="11"/>
        <v>27</v>
      </c>
      <c r="AJ383" s="13">
        <f t="shared" si="11"/>
        <v>28</v>
      </c>
      <c r="AK383" s="13">
        <f t="shared" si="11"/>
        <v>29</v>
      </c>
      <c r="AL383" s="13">
        <f t="shared" si="11"/>
        <v>30</v>
      </c>
      <c r="AM383" s="13"/>
    </row>
    <row r="384" ht="15.75" customHeight="1">
      <c r="A384" s="187"/>
      <c r="B384" s="4">
        <f t="shared" si="10"/>
        <v>10</v>
      </c>
      <c r="C384" s="3">
        <f>F117</f>
        <v>58219.64774</v>
      </c>
      <c r="D384" s="3">
        <v>153362.49933442415</v>
      </c>
      <c r="F384" s="3"/>
      <c r="G384" s="13">
        <v>0.0</v>
      </c>
      <c r="H384" s="3"/>
      <c r="I384" s="3">
        <f>'Enter Data Here'!F39</f>
        <v>60000</v>
      </c>
    </row>
    <row r="385" ht="15.75" customHeight="1">
      <c r="A385" s="187"/>
      <c r="B385" s="4">
        <f t="shared" si="10"/>
        <v>11</v>
      </c>
      <c r="C385" s="3">
        <f>F129</f>
        <v>49546.22662</v>
      </c>
      <c r="D385" s="3">
        <v>153740.7326307376</v>
      </c>
      <c r="F385" s="3"/>
      <c r="G385" s="13">
        <v>1.0</v>
      </c>
      <c r="H385" s="3"/>
      <c r="I385" s="3" t="str">
        <f>'Annual Data '!C26+'Annual Data '!C46</f>
        <v>#VALUE!</v>
      </c>
      <c r="J385" s="3"/>
    </row>
    <row r="386" ht="15.75" customHeight="1">
      <c r="A386" s="187"/>
      <c r="B386" s="4">
        <f t="shared" si="10"/>
        <v>12</v>
      </c>
      <c r="C386" s="3">
        <f>F141</f>
        <v>40429.0568</v>
      </c>
      <c r="D386" s="3">
        <v>154119.8987523966</v>
      </c>
      <c r="F386" s="3"/>
      <c r="G386" s="13">
        <v>2.0</v>
      </c>
      <c r="H386" s="3"/>
      <c r="I386" s="3"/>
    </row>
    <row r="387" ht="15.75" customHeight="1">
      <c r="A387" s="187"/>
      <c r="B387" s="4">
        <f t="shared" si="10"/>
        <v>13</v>
      </c>
      <c r="C387" s="3">
        <f>F153</f>
        <v>30845.43528</v>
      </c>
      <c r="D387" s="3">
        <v>154500.00000000015</v>
      </c>
      <c r="F387" s="3"/>
      <c r="G387" s="13">
        <v>3.0</v>
      </c>
      <c r="H387" s="3"/>
      <c r="I387" s="3"/>
    </row>
    <row r="388" ht="15.75" customHeight="1">
      <c r="A388" s="187"/>
      <c r="B388" s="4">
        <f t="shared" si="10"/>
        <v>14</v>
      </c>
      <c r="C388" s="3">
        <f>F165</f>
        <v>20771.49749</v>
      </c>
      <c r="D388" s="3">
        <v>154881.03867982107</v>
      </c>
      <c r="F388" s="3"/>
      <c r="G388" s="13">
        <v>4.0</v>
      </c>
      <c r="H388" s="3"/>
      <c r="I388" s="3"/>
    </row>
    <row r="389" ht="15.75" customHeight="1">
      <c r="A389" s="187"/>
      <c r="B389" s="4">
        <f t="shared" si="10"/>
        <v>15</v>
      </c>
      <c r="C389" s="3">
        <f>F177</f>
        <v>10182.15792</v>
      </c>
      <c r="D389" s="3">
        <v>155263.0171038201</v>
      </c>
      <c r="F389" s="3"/>
      <c r="G389" s="13">
        <v>5.0</v>
      </c>
      <c r="H389" s="3"/>
      <c r="I389" s="3"/>
    </row>
    <row r="390" ht="15.75" customHeight="1">
      <c r="A390" s="187"/>
      <c r="B390" s="4">
        <f t="shared" si="10"/>
        <v>16</v>
      </c>
      <c r="C390" s="4">
        <f>F189</f>
        <v>0</v>
      </c>
      <c r="D390" s="3">
        <v>155645.93758965994</v>
      </c>
      <c r="F390" s="3"/>
      <c r="G390" s="13">
        <f t="shared" ref="G390:G436" si="12">G389+1</f>
        <v>6</v>
      </c>
      <c r="H390" s="3"/>
      <c r="I390" s="3"/>
    </row>
    <row r="391" ht="15.75" customHeight="1">
      <c r="A391" s="187"/>
      <c r="B391" s="4">
        <f t="shared" si="10"/>
        <v>17</v>
      </c>
      <c r="C391" s="4">
        <f>F201</f>
        <v>0</v>
      </c>
      <c r="D391" s="3">
        <v>156029.8024607192</v>
      </c>
      <c r="F391" s="3"/>
      <c r="G391" s="13">
        <f t="shared" si="12"/>
        <v>7</v>
      </c>
      <c r="H391" s="3"/>
      <c r="I391" s="3"/>
    </row>
    <row r="392" ht="15.75" customHeight="1">
      <c r="A392" s="187"/>
      <c r="B392" s="4">
        <f t="shared" si="10"/>
        <v>18</v>
      </c>
      <c r="C392" s="4">
        <f>F213</f>
        <v>0</v>
      </c>
      <c r="D392" s="3">
        <v>156414.61404610658</v>
      </c>
      <c r="F392" s="3"/>
      <c r="G392" s="13">
        <f t="shared" si="12"/>
        <v>8</v>
      </c>
      <c r="H392" s="3"/>
      <c r="I392" s="3"/>
    </row>
    <row r="393" ht="15.75" customHeight="1">
      <c r="A393" s="187"/>
      <c r="B393" s="4">
        <f t="shared" si="10"/>
        <v>19</v>
      </c>
      <c r="C393" s="4">
        <f>F225</f>
        <v>0</v>
      </c>
      <c r="D393" s="3">
        <v>156800.37468067504</v>
      </c>
      <c r="F393" s="3"/>
      <c r="G393" s="13">
        <f t="shared" si="12"/>
        <v>9</v>
      </c>
      <c r="H393" s="3"/>
      <c r="I393" s="3"/>
    </row>
    <row r="394" ht="15.75" customHeight="1">
      <c r="A394" s="187"/>
      <c r="B394" s="4">
        <f t="shared" si="10"/>
        <v>20</v>
      </c>
      <c r="C394" s="4">
        <f>F237</f>
        <v>0</v>
      </c>
      <c r="D394" s="3">
        <v>157187.08670503588</v>
      </c>
      <c r="F394" s="3"/>
      <c r="G394" s="13">
        <f t="shared" si="12"/>
        <v>10</v>
      </c>
      <c r="H394" s="3"/>
      <c r="I394" s="3"/>
    </row>
    <row r="395" ht="15.75" customHeight="1">
      <c r="A395" s="187"/>
      <c r="B395" s="4">
        <f t="shared" si="10"/>
        <v>21</v>
      </c>
      <c r="C395" s="4">
        <f>F249</f>
        <v>0</v>
      </c>
      <c r="D395" s="3">
        <v>157574.752465573</v>
      </c>
      <c r="F395" s="3"/>
      <c r="G395" s="13">
        <f t="shared" si="12"/>
        <v>11</v>
      </c>
      <c r="H395" s="3"/>
      <c r="I395" s="3"/>
    </row>
    <row r="396" ht="15.75" customHeight="1">
      <c r="A396" s="187"/>
      <c r="B396" s="4">
        <f t="shared" si="10"/>
        <v>22</v>
      </c>
      <c r="C396" s="4">
        <f>F261</f>
        <v>0</v>
      </c>
      <c r="D396" s="3">
        <v>157963.37431445706</v>
      </c>
      <c r="F396" s="3"/>
      <c r="G396" s="13">
        <f t="shared" si="12"/>
        <v>12</v>
      </c>
      <c r="H396" s="3"/>
      <c r="I396" s="3"/>
    </row>
    <row r="397" ht="15.75" customHeight="1">
      <c r="A397" s="187"/>
      <c r="B397" s="4">
        <f t="shared" si="10"/>
        <v>23</v>
      </c>
      <c r="C397" s="4">
        <f>F273</f>
        <v>0</v>
      </c>
      <c r="D397" s="3">
        <v>158352.9546096599</v>
      </c>
      <c r="F397" s="3"/>
      <c r="G397" s="13">
        <f t="shared" si="12"/>
        <v>13</v>
      </c>
      <c r="H397" s="3"/>
      <c r="I397" s="3"/>
    </row>
    <row r="398" ht="15.75" customHeight="1">
      <c r="A398" s="187"/>
      <c r="B398" s="4">
        <f t="shared" si="10"/>
        <v>24</v>
      </c>
      <c r="C398" s="4">
        <f>F285</f>
        <v>0</v>
      </c>
      <c r="D398" s="3">
        <v>158743.49571496868</v>
      </c>
      <c r="F398" s="3"/>
      <c r="G398" s="13">
        <f t="shared" si="12"/>
        <v>14</v>
      </c>
      <c r="H398" s="3"/>
      <c r="I398" s="3"/>
    </row>
    <row r="399" ht="15.75" customHeight="1">
      <c r="A399" s="187"/>
      <c r="B399" s="4">
        <f t="shared" si="10"/>
        <v>25</v>
      </c>
      <c r="C399" s="4">
        <f>F297</f>
        <v>0</v>
      </c>
      <c r="D399" s="3">
        <v>159135.00000000032</v>
      </c>
      <c r="F399" s="3"/>
      <c r="G399" s="13">
        <f t="shared" si="12"/>
        <v>15</v>
      </c>
      <c r="H399" s="3"/>
      <c r="I399" s="3"/>
    </row>
    <row r="400" ht="15.75" customHeight="1">
      <c r="A400" s="187"/>
      <c r="B400" s="4">
        <f t="shared" si="10"/>
        <v>26</v>
      </c>
      <c r="C400" s="4">
        <f>F309</f>
        <v>0</v>
      </c>
      <c r="D400" s="3">
        <v>159527.46984021587</v>
      </c>
      <c r="F400" s="3"/>
      <c r="G400" s="13">
        <f t="shared" si="12"/>
        <v>16</v>
      </c>
      <c r="H400" s="3"/>
      <c r="I400" s="3"/>
    </row>
    <row r="401" ht="15.75" customHeight="1">
      <c r="A401" s="187"/>
      <c r="B401" s="4">
        <f t="shared" si="10"/>
        <v>27</v>
      </c>
      <c r="C401" s="4">
        <f>F321</f>
        <v>0</v>
      </c>
      <c r="D401" s="3">
        <v>159920.90761693488</v>
      </c>
      <c r="F401" s="3"/>
      <c r="G401" s="13">
        <f t="shared" si="12"/>
        <v>17</v>
      </c>
      <c r="H401" s="3"/>
      <c r="I401" s="3"/>
    </row>
    <row r="402" ht="15.75" customHeight="1">
      <c r="A402" s="187"/>
      <c r="B402" s="4">
        <f t="shared" si="10"/>
        <v>28</v>
      </c>
      <c r="C402" s="4">
        <f>F333</f>
        <v>0</v>
      </c>
      <c r="D402" s="3">
        <v>160315.3157173499</v>
      </c>
      <c r="F402" s="3"/>
      <c r="G402" s="13">
        <f t="shared" si="12"/>
        <v>18</v>
      </c>
      <c r="H402" s="3"/>
      <c r="I402" s="3"/>
    </row>
    <row r="403" ht="15.75" customHeight="1">
      <c r="A403" s="187"/>
      <c r="B403" s="4">
        <f t="shared" si="10"/>
        <v>29</v>
      </c>
      <c r="C403" s="4">
        <f>F345</f>
        <v>0</v>
      </c>
      <c r="D403" s="3">
        <v>160710.69653454094</v>
      </c>
      <c r="F403" s="3"/>
      <c r="G403" s="13">
        <f t="shared" si="12"/>
        <v>19</v>
      </c>
      <c r="H403" s="3"/>
      <c r="I403" s="3"/>
    </row>
    <row r="404" ht="15.75" customHeight="1">
      <c r="A404" s="187"/>
      <c r="B404" s="4">
        <f t="shared" si="10"/>
        <v>30</v>
      </c>
      <c r="C404" s="4">
        <f>F357</f>
        <v>0</v>
      </c>
      <c r="D404" s="3">
        <v>161107.05246748996</v>
      </c>
      <c r="F404" s="3"/>
      <c r="G404" s="13">
        <f t="shared" si="12"/>
        <v>20</v>
      </c>
      <c r="H404" s="3"/>
      <c r="I404" s="3"/>
    </row>
    <row r="405" ht="15.75" customHeight="1">
      <c r="A405" s="187"/>
      <c r="B405" s="4">
        <v>31.0</v>
      </c>
      <c r="C405" s="4">
        <f>F368</f>
        <v>0</v>
      </c>
      <c r="D405" s="3">
        <v>161504.38592109547</v>
      </c>
      <c r="G405" s="13">
        <f t="shared" si="12"/>
        <v>21</v>
      </c>
    </row>
    <row r="406" ht="15.75" customHeight="1">
      <c r="D406" s="3">
        <v>161902.69930618713</v>
      </c>
      <c r="G406" s="13">
        <f t="shared" si="12"/>
        <v>22</v>
      </c>
    </row>
    <row r="407" ht="15.75" customHeight="1">
      <c r="D407" s="3">
        <v>162301.99503954034</v>
      </c>
      <c r="G407" s="13">
        <f t="shared" si="12"/>
        <v>23</v>
      </c>
    </row>
    <row r="408" ht="15.75" customHeight="1">
      <c r="D408" s="3">
        <v>162702.27554389095</v>
      </c>
      <c r="G408" s="13">
        <f t="shared" si="12"/>
        <v>24</v>
      </c>
    </row>
    <row r="409" ht="15.75" customHeight="1">
      <c r="D409" s="3">
        <v>163103.54324794988</v>
      </c>
      <c r="G409" s="13">
        <f t="shared" si="12"/>
        <v>25</v>
      </c>
    </row>
    <row r="410" ht="15.75" customHeight="1">
      <c r="D410" s="3">
        <v>163505.80058641793</v>
      </c>
      <c r="G410" s="13">
        <f t="shared" si="12"/>
        <v>26</v>
      </c>
    </row>
    <row r="411" ht="15.75" customHeight="1">
      <c r="D411" s="3">
        <v>163909.0500000005</v>
      </c>
      <c r="G411" s="13">
        <f t="shared" si="12"/>
        <v>27</v>
      </c>
    </row>
    <row r="412" ht="15.75" customHeight="1">
      <c r="D412" s="3">
        <v>164313.29393542252</v>
      </c>
      <c r="G412" s="13">
        <f t="shared" si="12"/>
        <v>28</v>
      </c>
    </row>
    <row r="413" ht="15.75" customHeight="1">
      <c r="D413" s="3">
        <v>164718.5348454431</v>
      </c>
      <c r="G413" s="13">
        <f t="shared" si="12"/>
        <v>29</v>
      </c>
    </row>
    <row r="414" ht="15.75" customHeight="1">
      <c r="D414" s="3">
        <v>165124.77518887055</v>
      </c>
      <c r="G414" s="13">
        <f t="shared" si="12"/>
        <v>30</v>
      </c>
    </row>
    <row r="415" ht="15.75" customHeight="1">
      <c r="D415" s="3">
        <v>165532.0174305773</v>
      </c>
      <c r="G415" s="13">
        <f t="shared" si="12"/>
        <v>31</v>
      </c>
    </row>
    <row r="416" ht="15.75" customHeight="1">
      <c r="D416" s="3">
        <v>165940.26404151478</v>
      </c>
      <c r="G416" s="13">
        <f t="shared" si="12"/>
        <v>32</v>
      </c>
    </row>
    <row r="417" ht="15.75" customHeight="1">
      <c r="D417" s="3">
        <v>166349.51749872847</v>
      </c>
      <c r="G417" s="13">
        <f t="shared" si="12"/>
        <v>33</v>
      </c>
    </row>
    <row r="418" ht="15.75" customHeight="1">
      <c r="D418" s="3">
        <v>166759.7802853729</v>
      </c>
      <c r="G418" s="13">
        <f t="shared" si="12"/>
        <v>34</v>
      </c>
    </row>
    <row r="419" ht="15.75" customHeight="1">
      <c r="D419" s="3">
        <v>167171.05489072672</v>
      </c>
      <c r="G419" s="13">
        <f t="shared" si="12"/>
        <v>35</v>
      </c>
    </row>
    <row r="420" ht="15.75" customHeight="1">
      <c r="D420" s="3">
        <v>167583.34381020785</v>
      </c>
      <c r="G420" s="13">
        <f t="shared" si="12"/>
        <v>36</v>
      </c>
    </row>
    <row r="421" ht="15.75" customHeight="1">
      <c r="D421" s="3">
        <v>167996.64954538853</v>
      </c>
      <c r="G421" s="13">
        <f t="shared" si="12"/>
        <v>37</v>
      </c>
    </row>
    <row r="422" ht="15.75" customHeight="1">
      <c r="D422" s="3">
        <v>168410.9746040106</v>
      </c>
      <c r="G422" s="13">
        <f t="shared" si="12"/>
        <v>38</v>
      </c>
    </row>
    <row r="423" ht="15.75" customHeight="1">
      <c r="D423" s="3">
        <v>168826.3215000007</v>
      </c>
      <c r="G423" s="13">
        <f t="shared" si="12"/>
        <v>39</v>
      </c>
    </row>
    <row r="424" ht="15.75" customHeight="1">
      <c r="D424" s="3">
        <v>169242.69275348537</v>
      </c>
      <c r="G424" s="13">
        <f t="shared" si="12"/>
        <v>40</v>
      </c>
    </row>
    <row r="425" ht="15.75" customHeight="1">
      <c r="D425" s="3">
        <v>169660.09089080658</v>
      </c>
      <c r="G425" s="13">
        <f t="shared" si="12"/>
        <v>41</v>
      </c>
    </row>
    <row r="426" ht="15.75" customHeight="1">
      <c r="D426" s="3">
        <v>170078.51844453686</v>
      </c>
      <c r="G426" s="13">
        <f t="shared" si="12"/>
        <v>42</v>
      </c>
    </row>
    <row r="427" ht="15.75" customHeight="1">
      <c r="D427" s="3">
        <v>170497.97795349482</v>
      </c>
      <c r="G427" s="13">
        <f t="shared" si="12"/>
        <v>43</v>
      </c>
    </row>
    <row r="428" ht="15.75" customHeight="1">
      <c r="D428" s="3">
        <v>170918.47196276044</v>
      </c>
      <c r="G428" s="13">
        <f t="shared" si="12"/>
        <v>44</v>
      </c>
    </row>
    <row r="429" ht="15.75" customHeight="1">
      <c r="D429" s="3">
        <v>171340.00302369051</v>
      </c>
      <c r="G429" s="13">
        <f t="shared" si="12"/>
        <v>45</v>
      </c>
    </row>
    <row r="430" ht="15.75" customHeight="1">
      <c r="D430" s="3">
        <v>171762.57369393428</v>
      </c>
      <c r="G430" s="13">
        <f t="shared" si="12"/>
        <v>46</v>
      </c>
    </row>
    <row r="431" ht="15.75" customHeight="1">
      <c r="D431" s="3">
        <v>172186.1865374487</v>
      </c>
      <c r="G431" s="13">
        <f t="shared" si="12"/>
        <v>47</v>
      </c>
    </row>
    <row r="432" ht="15.75" customHeight="1">
      <c r="D432" s="3">
        <v>172610.84412451426</v>
      </c>
      <c r="G432" s="13">
        <f t="shared" si="12"/>
        <v>48</v>
      </c>
    </row>
    <row r="433" ht="15.75" customHeight="1">
      <c r="D433" s="3">
        <v>173036.5490317504</v>
      </c>
      <c r="G433" s="13">
        <f t="shared" si="12"/>
        <v>49</v>
      </c>
    </row>
    <row r="434" ht="15.75" customHeight="1">
      <c r="D434" s="3">
        <v>173463.30384213114</v>
      </c>
      <c r="G434" s="13">
        <f t="shared" si="12"/>
        <v>50</v>
      </c>
    </row>
    <row r="435" ht="15.75" customHeight="1">
      <c r="D435" s="3">
        <v>173891.1111450009</v>
      </c>
      <c r="G435" s="13">
        <f t="shared" si="12"/>
        <v>51</v>
      </c>
    </row>
    <row r="436" ht="15.75" customHeight="1">
      <c r="D436" s="3">
        <v>174319.9735360901</v>
      </c>
      <c r="G436" s="13">
        <f t="shared" si="12"/>
        <v>52</v>
      </c>
    </row>
    <row r="437" ht="15.75" customHeight="1">
      <c r="D437" s="3">
        <v>174749.89361753094</v>
      </c>
      <c r="G437" s="13"/>
    </row>
    <row r="438" ht="15.75" customHeight="1">
      <c r="D438" s="3">
        <v>175180.87399787313</v>
      </c>
      <c r="G438" s="13"/>
    </row>
    <row r="439" ht="15.75" customHeight="1">
      <c r="D439" s="3">
        <v>175612.91729209982</v>
      </c>
      <c r="G439" s="13"/>
    </row>
    <row r="440" ht="15.75" customHeight="1">
      <c r="D440" s="3">
        <v>176046.0261216434</v>
      </c>
      <c r="G440" s="13"/>
    </row>
    <row r="441" ht="15.75" customHeight="1">
      <c r="D441" s="3">
        <v>176480.2031144014</v>
      </c>
      <c r="G441" s="13"/>
    </row>
    <row r="442" ht="15.75" customHeight="1">
      <c r="D442" s="3">
        <v>176915.45090475248</v>
      </c>
      <c r="G442" s="13"/>
    </row>
    <row r="443" ht="15.75" customHeight="1">
      <c r="D443" s="3">
        <v>177351.77213357235</v>
      </c>
      <c r="G443" s="13"/>
    </row>
    <row r="444" ht="15.75" customHeight="1">
      <c r="D444" s="3">
        <v>177789.16944824986</v>
      </c>
      <c r="G444" s="13"/>
    </row>
    <row r="445" ht="15.75" customHeight="1">
      <c r="D445" s="3">
        <v>178227.64550270306</v>
      </c>
      <c r="G445" s="13"/>
    </row>
    <row r="446" ht="15.75" customHeight="1">
      <c r="D446" s="3">
        <v>178667.20295739523</v>
      </c>
      <c r="G446" s="13"/>
    </row>
    <row r="447" ht="15.75" customHeight="1">
      <c r="D447" s="3">
        <v>179107.8444793511</v>
      </c>
      <c r="G447" s="13"/>
    </row>
    <row r="448" ht="15.75" customHeight="1">
      <c r="D448" s="3">
        <v>179549.57274217298</v>
      </c>
      <c r="G448" s="13"/>
    </row>
    <row r="449" ht="15.75" customHeight="1">
      <c r="D449" s="3">
        <v>179992.39042605704</v>
      </c>
      <c r="G449" s="13"/>
    </row>
    <row r="450" ht="15.75" customHeight="1">
      <c r="D450" s="3">
        <v>180436.3002178095</v>
      </c>
      <c r="G450" s="13"/>
    </row>
    <row r="451" ht="15.75" customHeight="1">
      <c r="D451" s="3">
        <v>180881.304810863</v>
      </c>
      <c r="G451" s="13"/>
    </row>
    <row r="452" ht="15.75" customHeight="1">
      <c r="D452" s="3">
        <v>181327.40690529288</v>
      </c>
      <c r="G452" s="13"/>
    </row>
    <row r="453" ht="15.75" customHeight="1">
      <c r="D453" s="3">
        <v>181774.60920783362</v>
      </c>
      <c r="G453" s="13"/>
    </row>
    <row r="454" ht="15.75" customHeight="1">
      <c r="D454" s="3">
        <v>182222.91443189522</v>
      </c>
      <c r="G454" s="13"/>
    </row>
    <row r="455" ht="15.75" customHeight="1">
      <c r="D455" s="3">
        <v>182672.3252975797</v>
      </c>
      <c r="G455" s="13"/>
    </row>
    <row r="456" ht="15.75" customHeight="1">
      <c r="D456" s="3">
        <v>183122.84453169754</v>
      </c>
      <c r="G456" s="13"/>
    </row>
    <row r="457" ht="15.75" customHeight="1">
      <c r="D457" s="3">
        <v>183574.47486778433</v>
      </c>
      <c r="G457" s="13"/>
    </row>
    <row r="458" ht="15.75" customHeight="1">
      <c r="D458" s="3">
        <v>184027.21904611727</v>
      </c>
      <c r="G458" s="13"/>
    </row>
    <row r="459" ht="15.75" customHeight="1">
      <c r="D459" s="3">
        <v>184481.07981373183</v>
      </c>
      <c r="G459" s="3"/>
    </row>
    <row r="460" ht="15.75" customHeight="1">
      <c r="D460" s="3">
        <v>184936.0599244384</v>
      </c>
      <c r="G460" s="3"/>
    </row>
    <row r="461" ht="15.75" customHeight="1">
      <c r="D461" s="3">
        <v>185392.162138839</v>
      </c>
      <c r="G461" s="3"/>
    </row>
    <row r="462" ht="15.75" customHeight="1">
      <c r="D462" s="3">
        <v>185849.38922434402</v>
      </c>
      <c r="G462" s="3"/>
    </row>
    <row r="463" ht="15.75" customHeight="1">
      <c r="D463" s="3">
        <v>186307.74395518913</v>
      </c>
      <c r="G463" s="3"/>
    </row>
    <row r="464" ht="15.75" customHeight="1">
      <c r="D464" s="3">
        <v>186767.2291124519</v>
      </c>
      <c r="G464" s="3"/>
    </row>
    <row r="465" ht="15.75" customHeight="1">
      <c r="D465" s="3">
        <v>187227.84748406886</v>
      </c>
      <c r="G465" s="3"/>
    </row>
    <row r="466" ht="15.75" customHeight="1">
      <c r="D466" s="3">
        <v>187689.6018648523</v>
      </c>
      <c r="G466" s="3"/>
    </row>
    <row r="467" ht="15.75" customHeight="1">
      <c r="D467" s="3">
        <v>188152.4950565073</v>
      </c>
      <c r="G467" s="3"/>
    </row>
    <row r="468" ht="15.75" customHeight="1">
      <c r="D468" s="3">
        <v>188616.52986764867</v>
      </c>
      <c r="G468" s="3"/>
    </row>
    <row r="469" ht="15.75" customHeight="1">
      <c r="D469" s="3">
        <v>189081.70911381807</v>
      </c>
      <c r="G469" s="3"/>
    </row>
    <row r="470" ht="15.75" customHeight="1">
      <c r="D470" s="3">
        <v>189548.035617501</v>
      </c>
      <c r="G470" s="3"/>
    </row>
    <row r="471" ht="15.75" customHeight="1">
      <c r="D471" s="3">
        <v>190015.512208144</v>
      </c>
      <c r="G471" s="3"/>
    </row>
    <row r="472" ht="15.75" customHeight="1">
      <c r="D472" s="3">
        <v>190484.14172217174</v>
      </c>
      <c r="G472" s="3"/>
    </row>
    <row r="473" ht="15.75" customHeight="1">
      <c r="D473" s="3">
        <v>190953.92700300436</v>
      </c>
      <c r="G473" s="3"/>
    </row>
    <row r="474" ht="15.75" customHeight="1">
      <c r="D474" s="3">
        <v>191424.87090107455</v>
      </c>
      <c r="G474" s="3"/>
    </row>
    <row r="475" ht="15.75" customHeight="1">
      <c r="D475" s="3">
        <v>191896.976273845</v>
      </c>
      <c r="G475" s="3"/>
    </row>
    <row r="476" ht="15.75" customHeight="1">
      <c r="D476" s="3">
        <v>192370.24598582566</v>
      </c>
      <c r="G476" s="3"/>
    </row>
    <row r="477" ht="15.75" customHeight="1">
      <c r="D477" s="3">
        <v>192844.68290859112</v>
      </c>
      <c r="G477" s="3"/>
    </row>
    <row r="478" ht="15.75" customHeight="1">
      <c r="D478" s="3">
        <v>193320.28992079807</v>
      </c>
      <c r="G478" s="3"/>
    </row>
    <row r="479" ht="15.75" customHeight="1">
      <c r="D479" s="3">
        <v>193797.0699082027</v>
      </c>
      <c r="G479" s="3"/>
    </row>
    <row r="480" ht="15.75" customHeight="1">
      <c r="D480" s="3">
        <v>194275.02576367834</v>
      </c>
      <c r="G480" s="3"/>
    </row>
    <row r="481" ht="15.75" customHeight="1">
      <c r="D481" s="3">
        <v>194754.1603872328</v>
      </c>
      <c r="G481" s="3"/>
    </row>
    <row r="482" ht="15.75" customHeight="1">
      <c r="D482" s="3">
        <v>195234.47668602623</v>
      </c>
      <c r="G482" s="3"/>
    </row>
    <row r="483" ht="15.75" customHeight="1">
      <c r="D483" s="3">
        <v>195715.9775743885</v>
      </c>
      <c r="G483" s="3"/>
    </row>
    <row r="484" ht="15.75" customHeight="1">
      <c r="D484" s="3">
        <v>196198.66597383708</v>
      </c>
      <c r="G484" s="3"/>
    </row>
    <row r="485" ht="15.75" customHeight="1">
      <c r="D485" s="3">
        <v>196682.54481309466</v>
      </c>
      <c r="G485" s="3"/>
    </row>
    <row r="486" ht="15.75" customHeight="1">
      <c r="D486" s="3">
        <v>197167.61702810696</v>
      </c>
      <c r="G486" s="3"/>
    </row>
    <row r="487" ht="15.75" customHeight="1">
      <c r="D487" s="3">
        <v>197653.88556206055</v>
      </c>
      <c r="G487" s="3"/>
    </row>
    <row r="488" ht="15.75" customHeight="1">
      <c r="D488" s="3">
        <v>198141.35336540063</v>
      </c>
      <c r="G488" s="3"/>
    </row>
    <row r="489" ht="15.75" customHeight="1">
      <c r="D489" s="3">
        <v>198630.02339584907</v>
      </c>
      <c r="G489" s="3"/>
    </row>
    <row r="490" ht="15.75" customHeight="1">
      <c r="D490" s="3">
        <v>199119.89861842222</v>
      </c>
      <c r="G490" s="3"/>
    </row>
    <row r="491" ht="15.75" customHeight="1">
      <c r="D491" s="3">
        <v>199610.982005449</v>
      </c>
      <c r="G491" s="3"/>
    </row>
    <row r="492" ht="15.75" customHeight="1">
      <c r="D492" s="3">
        <v>200103.2765365889</v>
      </c>
      <c r="G492" s="3"/>
    </row>
    <row r="493" ht="15.75" customHeight="1">
      <c r="D493" s="3">
        <v>200596.78519885003</v>
      </c>
      <c r="G493" s="3"/>
    </row>
    <row r="494" ht="15.75" customHeight="1">
      <c r="D494" s="3">
        <v>201091.51098660726</v>
      </c>
      <c r="G494" s="3"/>
    </row>
    <row r="495" ht="15.75" customHeight="1">
      <c r="D495" s="3">
        <v>201587.4569016204</v>
      </c>
      <c r="G495" s="3"/>
    </row>
    <row r="496" ht="15.75" customHeight="1">
      <c r="D496" s="3">
        <v>202084.62595305245</v>
      </c>
      <c r="G496" s="3"/>
    </row>
    <row r="497" ht="15.75" customHeight="1">
      <c r="D497" s="3">
        <v>202583.02115748776</v>
      </c>
      <c r="G497" s="3"/>
    </row>
    <row r="498" ht="15.75" customHeight="1">
      <c r="D498" s="3">
        <v>203082.64553895043</v>
      </c>
      <c r="G498" s="3"/>
    </row>
    <row r="499" ht="15.75" customHeight="1">
      <c r="D499" s="3">
        <v>203583.5021289226</v>
      </c>
      <c r="G499" s="3"/>
    </row>
    <row r="500" ht="15.75" customHeight="1">
      <c r="D500" s="3">
        <v>204085.5939663629</v>
      </c>
      <c r="G500" s="3"/>
    </row>
    <row r="501" ht="15.75" customHeight="1">
      <c r="D501" s="3">
        <v>204588.92409772478</v>
      </c>
      <c r="G501" s="3"/>
    </row>
    <row r="502" ht="15.75" customHeight="1">
      <c r="D502" s="3">
        <v>205093.49557697514</v>
      </c>
      <c r="G502" s="3"/>
    </row>
    <row r="503" ht="15.75" customHeight="1">
      <c r="D503" s="3">
        <v>205599.31146561273</v>
      </c>
      <c r="G503" s="3"/>
    </row>
    <row r="504" ht="15.75" customHeight="1">
      <c r="D504" s="3">
        <v>206106.37483268682</v>
      </c>
      <c r="G504" s="3"/>
    </row>
    <row r="505" ht="15.75" customHeight="1">
      <c r="D505" s="3">
        <v>206614.68875481578</v>
      </c>
      <c r="G505" s="3"/>
    </row>
    <row r="506" ht="15.75" customHeight="1">
      <c r="D506" s="3">
        <v>207124.25631620572</v>
      </c>
      <c r="G506" s="3"/>
    </row>
    <row r="507" ht="15.75" customHeight="1">
      <c r="D507" s="3">
        <v>207635.08060866926</v>
      </c>
      <c r="G507" s="3"/>
    </row>
    <row r="508" ht="15.75" customHeight="1">
      <c r="D508" s="3">
        <v>208147.16473164427</v>
      </c>
      <c r="G508" s="3"/>
    </row>
    <row r="509" ht="15.75" customHeight="1">
      <c r="D509" s="3">
        <v>208660.51179221264</v>
      </c>
      <c r="G509" s="3"/>
    </row>
    <row r="510" ht="15.75" customHeight="1">
      <c r="D510" s="3">
        <v>209175.12490511918</v>
      </c>
      <c r="G510" s="3"/>
    </row>
    <row r="511" ht="15.75" customHeight="1">
      <c r="D511" s="3">
        <v>209691.00719279054</v>
      </c>
      <c r="G511" s="3"/>
    </row>
    <row r="512" ht="15.75" customHeight="1">
      <c r="D512" s="3">
        <v>210208.16178535402</v>
      </c>
      <c r="G512" s="3"/>
    </row>
    <row r="513" ht="15.75" customHeight="1">
      <c r="D513" s="3">
        <v>210726.59182065676</v>
      </c>
      <c r="G513" s="3"/>
    </row>
    <row r="514" ht="15.75" customHeight="1">
      <c r="D514" s="3">
        <v>211246.30044428463</v>
      </c>
      <c r="G514" s="3"/>
    </row>
    <row r="515" ht="15.75" customHeight="1">
      <c r="D515" s="3">
        <v>211767.29080958135</v>
      </c>
      <c r="G515" s="3"/>
    </row>
    <row r="516" ht="15.75" customHeight="1">
      <c r="D516" s="3">
        <v>212289.56607766767</v>
      </c>
      <c r="G516" s="3"/>
    </row>
    <row r="517" ht="15.75" customHeight="1">
      <c r="D517" s="3">
        <v>212813.1294174605</v>
      </c>
      <c r="G517" s="3"/>
    </row>
    <row r="518" ht="15.75" customHeight="1">
      <c r="D518" s="3">
        <v>213337.98400569212</v>
      </c>
      <c r="G518" s="3"/>
    </row>
    <row r="519" ht="15.75" customHeight="1">
      <c r="D519" s="3">
        <v>213864.13302692957</v>
      </c>
      <c r="G519" s="3"/>
    </row>
    <row r="520" ht="15.75" customHeight="1">
      <c r="D520" s="3">
        <v>214391.57967359383</v>
      </c>
      <c r="G520" s="3"/>
    </row>
    <row r="521" ht="15.75" customHeight="1">
      <c r="D521" s="3">
        <v>214920.32714597924</v>
      </c>
      <c r="G521" s="3"/>
    </row>
    <row r="522" ht="15.75" customHeight="1">
      <c r="D522" s="3">
        <v>215450.37865227298</v>
      </c>
      <c r="G522" s="3"/>
    </row>
    <row r="523" ht="15.75" customHeight="1">
      <c r="D523" s="3">
        <v>215981.73740857447</v>
      </c>
      <c r="G523" s="3"/>
    </row>
    <row r="524" ht="15.75" customHeight="1">
      <c r="D524" s="3">
        <v>216514.40663891486</v>
      </c>
      <c r="G524" s="3"/>
    </row>
    <row r="525" ht="15.75" customHeight="1">
      <c r="D525" s="3">
        <v>217048.3895752767</v>
      </c>
      <c r="G525" s="3"/>
    </row>
    <row r="526" ht="15.75" customHeight="1">
      <c r="D526" s="3">
        <v>217583.6894576134</v>
      </c>
      <c r="G526" s="3"/>
    </row>
    <row r="527" ht="15.75" customHeight="1">
      <c r="D527" s="3">
        <v>218120.309533869</v>
      </c>
      <c r="G527" s="3"/>
    </row>
    <row r="528" ht="15.75" customHeight="1">
      <c r="D528" s="3">
        <v>218658.25305999792</v>
      </c>
      <c r="G528" s="3"/>
    </row>
    <row r="529" ht="15.75" customHeight="1">
      <c r="D529" s="3">
        <v>219197.52329998452</v>
      </c>
      <c r="G529" s="3"/>
    </row>
    <row r="530" ht="15.75" customHeight="1">
      <c r="D530" s="3">
        <v>219738.1235258631</v>
      </c>
      <c r="G530" s="3"/>
    </row>
    <row r="531" ht="15.75" customHeight="1">
      <c r="D531" s="3">
        <v>220280.05701773768</v>
      </c>
      <c r="G531" s="3"/>
    </row>
    <row r="532" ht="15.75" customHeight="1">
      <c r="D532" s="3">
        <v>220823.32706380184</v>
      </c>
      <c r="G532" s="3"/>
    </row>
    <row r="533" ht="15.75" customHeight="1">
      <c r="D533" s="3">
        <v>221367.93696035884</v>
      </c>
      <c r="G533" s="3"/>
    </row>
    <row r="534" ht="15.75" customHeight="1">
      <c r="D534" s="3">
        <v>221913.8900118414</v>
      </c>
      <c r="G534" s="3"/>
    </row>
    <row r="535" ht="15.75" customHeight="1">
      <c r="D535" s="3">
        <v>222461.18953083194</v>
      </c>
      <c r="G535" s="3"/>
    </row>
    <row r="536" ht="15.75" customHeight="1">
      <c r="D536" s="3">
        <v>223009.83883808253</v>
      </c>
      <c r="G536" s="3"/>
    </row>
    <row r="537" ht="15.75" customHeight="1">
      <c r="D537" s="3">
        <v>223559.84126253522</v>
      </c>
      <c r="G537" s="3"/>
    </row>
    <row r="538" ht="15.75" customHeight="1">
      <c r="D538" s="3">
        <v>224111.20014134204</v>
      </c>
      <c r="G538" s="3"/>
    </row>
    <row r="539" ht="15.75" customHeight="1">
      <c r="D539" s="3">
        <v>224663.91881988532</v>
      </c>
      <c r="G539" s="3"/>
    </row>
    <row r="540" ht="15.75" customHeight="1">
      <c r="D540" s="3">
        <v>225218.0006517981</v>
      </c>
      <c r="G540" s="3"/>
    </row>
    <row r="541" ht="15.75" customHeight="1">
      <c r="D541" s="3">
        <v>225773.4489989843</v>
      </c>
      <c r="G541" s="3"/>
    </row>
    <row r="542" ht="15.75" customHeight="1">
      <c r="D542" s="3">
        <v>226330.26723163924</v>
      </c>
      <c r="G542" s="3"/>
    </row>
    <row r="543" ht="15.75" customHeight="1">
      <c r="D543" s="3">
        <v>226888.45872827005</v>
      </c>
      <c r="G543" s="3"/>
    </row>
    <row r="544" ht="15.75" customHeight="1">
      <c r="D544" s="3">
        <v>227448.02687571617</v>
      </c>
      <c r="G544" s="3"/>
    </row>
    <row r="545" ht="15.75" customHeight="1">
      <c r="D545" s="3">
        <v>228008.97506916986</v>
      </c>
      <c r="G545" s="3"/>
    </row>
    <row r="546" ht="15.75" customHeight="1">
      <c r="D546" s="3">
        <v>228571.3067121969</v>
      </c>
      <c r="G546" s="3"/>
    </row>
    <row r="547" ht="15.75" customHeight="1">
      <c r="D547" s="3">
        <v>229135.02521675715</v>
      </c>
      <c r="G547" s="3"/>
    </row>
    <row r="548" ht="15.75" customHeight="1">
      <c r="D548" s="3">
        <v>229700.13400322528</v>
      </c>
      <c r="G548" s="3"/>
    </row>
    <row r="549" ht="15.75" customHeight="1">
      <c r="D549" s="3">
        <v>230266.63650041155</v>
      </c>
      <c r="G549" s="3"/>
    </row>
    <row r="550" ht="15.75" customHeight="1">
      <c r="D550" s="3">
        <v>230834.53614558256</v>
      </c>
      <c r="G550" s="3"/>
    </row>
    <row r="551" ht="15.75" customHeight="1">
      <c r="D551" s="3">
        <v>231403.83638448216</v>
      </c>
      <c r="G551" s="3"/>
    </row>
    <row r="552" ht="15.75" customHeight="1">
      <c r="D552" s="3">
        <v>231974.54067135233</v>
      </c>
      <c r="G552" s="3"/>
    </row>
    <row r="553" ht="15.75" customHeight="1">
      <c r="D553" s="3">
        <v>232546.65246895413</v>
      </c>
      <c r="G553" s="3"/>
    </row>
    <row r="554" ht="15.75" customHeight="1">
      <c r="D554" s="3">
        <v>233120.17524858873</v>
      </c>
      <c r="G554" s="3"/>
    </row>
    <row r="555" ht="15.75" customHeight="1">
      <c r="D555" s="3">
        <v>233695.11249011845</v>
      </c>
      <c r="G555" s="3"/>
    </row>
    <row r="556" ht="15.75" customHeight="1">
      <c r="D556" s="3">
        <v>234271.46768198794</v>
      </c>
      <c r="G556" s="3"/>
    </row>
    <row r="557" ht="15.75" customHeight="1">
      <c r="D557" s="3">
        <v>234849.24432124523</v>
      </c>
      <c r="G557" s="3"/>
    </row>
    <row r="558" ht="15.75" customHeight="1">
      <c r="D558" s="3">
        <v>235428.44591356308</v>
      </c>
      <c r="G558" s="3"/>
    </row>
    <row r="559" ht="15.75" customHeight="1">
      <c r="D559" s="3">
        <v>236009.07597326013</v>
      </c>
      <c r="G559" s="3"/>
    </row>
    <row r="560" ht="15.75" customHeight="1">
      <c r="D560" s="3">
        <v>236591.1380233223</v>
      </c>
      <c r="G560" s="3"/>
    </row>
    <row r="561" ht="15.75" customHeight="1">
      <c r="D561" s="3">
        <v>237174.63559542416</v>
      </c>
      <c r="G561" s="3"/>
    </row>
    <row r="562" ht="15.75" customHeight="1">
      <c r="D562" s="3">
        <v>237759.57222995028</v>
      </c>
      <c r="G562" s="3"/>
    </row>
    <row r="563" ht="15.75" customHeight="1">
      <c r="D563" s="3">
        <v>238345.95147601687</v>
      </c>
      <c r="G563" s="3"/>
    </row>
    <row r="564" ht="15.75" customHeight="1">
      <c r="D564" s="3">
        <v>238933.77689149312</v>
      </c>
      <c r="G564" s="3"/>
    </row>
    <row r="565" ht="15.75" customHeight="1">
      <c r="D565" s="3">
        <v>239523.05204302297</v>
      </c>
      <c r="G565" s="3"/>
    </row>
    <row r="566" ht="15.75" customHeight="1">
      <c r="D566" s="3">
        <v>240113.7805060466</v>
      </c>
      <c r="G566" s="3"/>
    </row>
    <row r="567" ht="15.75" customHeight="1">
      <c r="D567" s="3">
        <v>240705.96586482224</v>
      </c>
      <c r="G567" s="3"/>
    </row>
    <row r="568" ht="15.75" customHeight="1">
      <c r="D568" s="3">
        <v>241299.6117124478</v>
      </c>
      <c r="G568" s="3"/>
    </row>
    <row r="569" ht="15.75" customHeight="1">
      <c r="D569" s="3">
        <v>241894.72165088283</v>
      </c>
      <c r="G569" s="3"/>
    </row>
    <row r="570" ht="15.75" customHeight="1">
      <c r="D570" s="3">
        <v>242491.2992909702</v>
      </c>
      <c r="G570" s="3"/>
    </row>
    <row r="571" ht="15.75" customHeight="1">
      <c r="D571" s="3">
        <v>243089.34825245818</v>
      </c>
      <c r="G571" s="3"/>
    </row>
    <row r="572" ht="15.75" customHeight="1">
      <c r="D572" s="3">
        <v>243688.8721640222</v>
      </c>
      <c r="G572" s="3"/>
    </row>
    <row r="573" ht="15.75" customHeight="1">
      <c r="D573" s="3">
        <v>244289.8746632871</v>
      </c>
      <c r="G573" s="3"/>
    </row>
    <row r="574" ht="15.75" customHeight="1">
      <c r="D574" s="3">
        <v>244892.35939684903</v>
      </c>
      <c r="G574" s="3"/>
    </row>
    <row r="575" ht="15.75" customHeight="1">
      <c r="D575" s="3">
        <v>245496.3300202976</v>
      </c>
      <c r="G575" s="3"/>
    </row>
    <row r="576" ht="15.75" customHeight="1">
      <c r="D576" s="3">
        <v>246101.79019823816</v>
      </c>
      <c r="G576" s="3"/>
    </row>
    <row r="577" ht="15.75" customHeight="1">
      <c r="D577" s="3">
        <v>246708.7436043139</v>
      </c>
      <c r="G577" s="3"/>
    </row>
    <row r="578" ht="15.75" customHeight="1">
      <c r="D578" s="3">
        <v>247317.19392122823</v>
      </c>
      <c r="G578" s="3"/>
    </row>
    <row r="579" ht="15.75" customHeight="1">
      <c r="D579" s="3">
        <v>247927.1448407671</v>
      </c>
      <c r="G579" s="3"/>
    </row>
    <row r="580" ht="15.75" customHeight="1">
      <c r="D580" s="3">
        <v>248538.60006382145</v>
      </c>
      <c r="G580" s="3"/>
    </row>
    <row r="581" ht="15.75" customHeight="1">
      <c r="D581" s="3">
        <v>249151.56330040953</v>
      </c>
      <c r="G581" s="3"/>
    </row>
    <row r="582" ht="15.75" customHeight="1">
      <c r="D582" s="3">
        <v>249766.03826969955</v>
      </c>
      <c r="G582" s="3"/>
    </row>
    <row r="583" ht="15.75" customHeight="1">
      <c r="D583" s="3">
        <v>250382.02870003216</v>
      </c>
      <c r="G583" s="3"/>
    </row>
    <row r="584" ht="15.75" customHeight="1">
      <c r="D584" s="3">
        <v>250999.5383289431</v>
      </c>
      <c r="G584" s="3"/>
    </row>
    <row r="585" ht="15.75" customHeight="1">
      <c r="D585" s="3">
        <v>251618.57090318596</v>
      </c>
      <c r="G585" s="3"/>
    </row>
    <row r="586" ht="15.75" customHeight="1">
      <c r="D586" s="3">
        <v>252239.13017875474</v>
      </c>
      <c r="G586" s="3"/>
    </row>
    <row r="587" ht="15.75" customHeight="1">
      <c r="D587" s="3">
        <v>252861.2199209068</v>
      </c>
      <c r="G587" s="3"/>
    </row>
    <row r="588" ht="15.75" customHeight="1">
      <c r="D588" s="3">
        <v>253484.84390418555</v>
      </c>
      <c r="G588" s="3"/>
    </row>
    <row r="589" ht="15.75" customHeight="1">
      <c r="D589" s="3">
        <v>254110.00591244356</v>
      </c>
      <c r="G589" s="3"/>
    </row>
    <row r="590" ht="15.75" customHeight="1">
      <c r="D590" s="3">
        <v>254736.70973886535</v>
      </c>
      <c r="G590" s="3"/>
    </row>
    <row r="591" ht="15.75" customHeight="1">
      <c r="D591" s="3">
        <v>255364.95918599042</v>
      </c>
      <c r="G591" s="3"/>
    </row>
    <row r="592" ht="15.75" customHeight="1">
      <c r="D592" s="3">
        <v>255994.7580657364</v>
      </c>
      <c r="G592" s="3"/>
    </row>
    <row r="593" ht="15.75" customHeight="1">
      <c r="D593" s="3">
        <v>256626.1101994221</v>
      </c>
      <c r="G593" s="3"/>
    </row>
    <row r="594" ht="15.75" customHeight="1">
      <c r="D594" s="3">
        <v>257259.0194177908</v>
      </c>
      <c r="G594" s="3"/>
    </row>
    <row r="595" ht="15.75" customHeight="1">
      <c r="D595" s="3">
        <v>257893.4895610334</v>
      </c>
      <c r="G595" s="3"/>
    </row>
    <row r="596" ht="15.75" customHeight="1">
      <c r="D596" s="3">
        <v>258529.5244788117</v>
      </c>
      <c r="G596" s="3"/>
    </row>
    <row r="597" ht="15.75" customHeight="1">
      <c r="D597" s="3">
        <v>259167.12803028186</v>
      </c>
      <c r="G597" s="3"/>
    </row>
    <row r="598" ht="15.75" customHeight="1">
      <c r="D598" s="3">
        <v>259806.3040841177</v>
      </c>
      <c r="G598" s="3"/>
    </row>
    <row r="599" ht="15.75" customHeight="1">
      <c r="D599" s="3">
        <v>260447.0565185343</v>
      </c>
      <c r="G599" s="3"/>
    </row>
    <row r="600" ht="15.75" customHeight="1">
      <c r="D600" s="3">
        <v>261089.38922131143</v>
      </c>
      <c r="G600" s="3"/>
    </row>
    <row r="601" ht="15.75" customHeight="1">
      <c r="D601" s="3">
        <v>261733.3060898172</v>
      </c>
      <c r="G601" s="3"/>
    </row>
    <row r="602" ht="15.75" customHeight="1">
      <c r="D602" s="3">
        <v>262378.8110310316</v>
      </c>
      <c r="G602" s="3"/>
    </row>
    <row r="603" ht="15.75" customHeight="1">
      <c r="D603" s="3">
        <v>263025.9079615704</v>
      </c>
      <c r="G603" s="3"/>
    </row>
    <row r="604" ht="15.75" customHeight="1">
      <c r="D604" s="3">
        <v>263674.6008077088</v>
      </c>
      <c r="G604" s="3"/>
    </row>
    <row r="605" ht="15.75" customHeight="1">
      <c r="D605" s="3">
        <v>264324.8935054051</v>
      </c>
      <c r="G605" s="3"/>
    </row>
    <row r="606" ht="15.75" customHeight="1">
      <c r="D606" s="3">
        <v>264976.7900003249</v>
      </c>
      <c r="G606" s="3"/>
    </row>
    <row r="607" ht="15.75" customHeight="1">
      <c r="D607" s="3">
        <v>265630.29424786475</v>
      </c>
      <c r="G607" s="3"/>
    </row>
    <row r="608" ht="15.75" customHeight="1">
      <c r="D608" s="3">
        <v>266285.4102131764</v>
      </c>
      <c r="G608" s="3"/>
    </row>
    <row r="609" ht="15.75" customHeight="1">
      <c r="D609" s="3">
        <v>266942.14187119063</v>
      </c>
      <c r="G609" s="3"/>
    </row>
    <row r="610" ht="15.75" customHeight="1">
      <c r="D610" s="3">
        <v>267600.4932066416</v>
      </c>
      <c r="G610" s="3"/>
    </row>
    <row r="611" ht="15.75" customHeight="1">
      <c r="D611" s="3">
        <v>268260.4682140907</v>
      </c>
      <c r="G611" s="3"/>
    </row>
    <row r="612" ht="15.75" customHeight="1">
      <c r="D612" s="3">
        <v>268922.07089795114</v>
      </c>
      <c r="G612" s="3"/>
    </row>
    <row r="613" ht="15.75" customHeight="1">
      <c r="D613" s="3">
        <v>269585.3052725121</v>
      </c>
      <c r="G613" s="3"/>
    </row>
    <row r="614" ht="15.75" customHeight="1">
      <c r="D614" s="3">
        <v>270250.17536196293</v>
      </c>
      <c r="G614" s="3"/>
    </row>
    <row r="615" ht="15.75" customHeight="1">
      <c r="D615" s="3">
        <v>270916.68520041794</v>
      </c>
      <c r="G615" s="3"/>
    </row>
    <row r="616" ht="15.75" customHeight="1">
      <c r="D616" s="3">
        <v>271584.83883194043</v>
      </c>
      <c r="G616" s="3"/>
    </row>
    <row r="617" ht="15.75" customHeight="1">
      <c r="D617" s="3">
        <v>272254.6403105676</v>
      </c>
      <c r="G617" s="3"/>
    </row>
    <row r="618" ht="15.75" customHeight="1">
      <c r="D618" s="3">
        <v>272926.093700335</v>
      </c>
      <c r="G618" s="3"/>
    </row>
    <row r="619" ht="15.75" customHeight="1">
      <c r="D619" s="3">
        <v>273599.2030753011</v>
      </c>
      <c r="G619" s="3"/>
    </row>
    <row r="620" ht="15.75" customHeight="1">
      <c r="D620" s="3">
        <v>274273.97251957207</v>
      </c>
      <c r="G620" s="3"/>
    </row>
    <row r="621" ht="15.75" customHeight="1">
      <c r="D621" s="3">
        <v>274950.4061273267</v>
      </c>
      <c r="G621" s="3"/>
    </row>
    <row r="622" ht="15.75" customHeight="1">
      <c r="D622" s="3">
        <v>275628.50800284115</v>
      </c>
      <c r="G622" s="3"/>
    </row>
    <row r="623" ht="15.75" customHeight="1">
      <c r="D623" s="3">
        <v>276308.2822605137</v>
      </c>
      <c r="G623" s="3"/>
    </row>
    <row r="624" ht="15.75" customHeight="1">
      <c r="D624" s="3">
        <v>276989.73302488995</v>
      </c>
      <c r="G624" s="3"/>
    </row>
    <row r="625" ht="15.75" customHeight="1">
      <c r="D625" s="3">
        <v>277672.8644306877</v>
      </c>
      <c r="G625" s="3"/>
    </row>
    <row r="626" ht="15.75" customHeight="1">
      <c r="D626" s="3">
        <v>278357.6806228221</v>
      </c>
      <c r="G626" s="3"/>
    </row>
    <row r="627" ht="15.75" customHeight="1">
      <c r="D627" s="3">
        <v>279044.1857564307</v>
      </c>
      <c r="G627" s="3"/>
    </row>
    <row r="628" ht="15.75" customHeight="1">
      <c r="D628" s="3">
        <v>279732.3839968989</v>
      </c>
      <c r="G628" s="3"/>
    </row>
    <row r="629" ht="15.75" customHeight="1">
      <c r="D629" s="3">
        <v>280422.2795198849</v>
      </c>
      <c r="G629" s="3"/>
    </row>
    <row r="630" ht="15.75" customHeight="1">
      <c r="D630" s="3">
        <v>281113.87651134527</v>
      </c>
      <c r="G630" s="3"/>
    </row>
    <row r="631" ht="15.75" customHeight="1">
      <c r="D631" s="3">
        <v>281807.1791675603</v>
      </c>
      <c r="G631" s="3"/>
    </row>
    <row r="632" ht="15.75" customHeight="1">
      <c r="D632" s="3">
        <v>282502.1916951594</v>
      </c>
      <c r="G632" s="3"/>
    </row>
    <row r="633" ht="15.75" customHeight="1">
      <c r="D633" s="3">
        <v>283198.9183111467</v>
      </c>
      <c r="G633" s="3"/>
    </row>
    <row r="634" ht="15.75" customHeight="1">
      <c r="D634" s="3">
        <v>283897.3632429266</v>
      </c>
      <c r="G634" s="3"/>
    </row>
    <row r="635" ht="15.75" customHeight="1">
      <c r="D635" s="3">
        <v>284597.5307283293</v>
      </c>
      <c r="G635" s="3"/>
    </row>
    <row r="636" ht="15.75" customHeight="1">
      <c r="D636" s="3">
        <v>285299.4250156369</v>
      </c>
      <c r="G636" s="3"/>
    </row>
    <row r="637" ht="15.75" customHeight="1">
      <c r="D637" s="3">
        <v>286003.0503636086</v>
      </c>
      <c r="G637" s="3"/>
    </row>
    <row r="638" ht="15.75" customHeight="1">
      <c r="D638" s="3">
        <v>286708.411041507</v>
      </c>
      <c r="G638" s="3"/>
    </row>
    <row r="639" ht="15.75" customHeight="1">
      <c r="D639" s="3">
        <v>287415.51132912387</v>
      </c>
      <c r="G639" s="3"/>
    </row>
    <row r="640" ht="15.75" customHeight="1">
      <c r="D640" s="3">
        <v>288124.35551680607</v>
      </c>
      <c r="G640" s="3"/>
    </row>
    <row r="641" ht="15.75" customHeight="1">
      <c r="D641" s="3">
        <v>288834.9479054817</v>
      </c>
      <c r="G641" s="3"/>
    </row>
    <row r="642" ht="15.75" customHeight="1">
      <c r="D642" s="3">
        <v>289547.2928066859</v>
      </c>
      <c r="G642" s="3"/>
    </row>
    <row r="643" ht="15.75" customHeight="1">
      <c r="D643" s="3">
        <v>290261.3945425874</v>
      </c>
      <c r="G643" s="3"/>
    </row>
    <row r="644" ht="15.75" customHeight="1">
      <c r="D644" s="3">
        <v>290977.2574460145</v>
      </c>
      <c r="G644" s="3"/>
    </row>
    <row r="645" ht="15.75" customHeight="1">
      <c r="D645" s="3">
        <v>291694.8858604814</v>
      </c>
      <c r="G645" s="3"/>
    </row>
    <row r="646" ht="15.75" customHeight="1">
      <c r="D646" s="3">
        <v>292414.2841402147</v>
      </c>
      <c r="G646" s="3"/>
    </row>
    <row r="647" ht="15.75" customHeight="1">
      <c r="D647" s="3">
        <v>293135.4566501795</v>
      </c>
      <c r="G647" s="3"/>
    </row>
    <row r="648" ht="15.75" customHeight="1">
      <c r="D648" s="3">
        <v>293858.4077661063</v>
      </c>
      <c r="G648" s="3"/>
    </row>
    <row r="649" ht="15.75" customHeight="1">
      <c r="D649" s="3">
        <v>294583.14187451714</v>
      </c>
      <c r="G649" s="3"/>
    </row>
    <row r="650" ht="15.75" customHeight="1">
      <c r="D650" s="3">
        <v>295309.6633727525</v>
      </c>
      <c r="G650" s="3"/>
    </row>
    <row r="651" ht="15.75" customHeight="1">
      <c r="D651" s="3">
        <v>296037.9766689979</v>
      </c>
      <c r="G651" s="3"/>
    </row>
    <row r="652" ht="15.75" customHeight="1">
      <c r="D652" s="3">
        <v>296768.0861823106</v>
      </c>
      <c r="G652" s="3"/>
    </row>
    <row r="653" ht="15.75" customHeight="1">
      <c r="D653" s="3">
        <v>297499.9963426464</v>
      </c>
      <c r="G653" s="3"/>
    </row>
    <row r="654" ht="15.75" customHeight="1">
      <c r="D654" s="3">
        <v>298233.71159088676</v>
      </c>
      <c r="G654" s="3"/>
    </row>
    <row r="655" ht="15.75" customHeight="1">
      <c r="D655" s="3">
        <v>298969.2363788653</v>
      </c>
      <c r="G655" s="3"/>
    </row>
    <row r="656" ht="15.75" customHeight="1">
      <c r="D656" s="3">
        <v>299706.57516939525</v>
      </c>
      <c r="G656" s="3"/>
    </row>
    <row r="657" ht="15.75" customHeight="1">
      <c r="D657" s="3">
        <v>300445.7324362962</v>
      </c>
      <c r="G657" s="3"/>
    </row>
    <row r="658" ht="15.75" customHeight="1">
      <c r="D658" s="3">
        <v>301186.7126644215</v>
      </c>
      <c r="G658" s="3"/>
    </row>
    <row r="659" ht="15.75" customHeight="1">
      <c r="D659" s="3">
        <v>301929.5203496853</v>
      </c>
      <c r="G659" s="3"/>
    </row>
    <row r="660" ht="15.75" customHeight="1">
      <c r="D660" s="3">
        <v>302674.15999908984</v>
      </c>
      <c r="G660" s="3"/>
    </row>
    <row r="661" ht="15.75" customHeight="1">
      <c r="D661" s="3">
        <v>303420.63613075303</v>
      </c>
      <c r="G661" s="3"/>
    </row>
    <row r="662" ht="15.75" customHeight="1">
      <c r="D662" s="3">
        <v>304168.9532739355</v>
      </c>
      <c r="G662" s="3"/>
    </row>
    <row r="663" ht="15.75" customHeight="1">
      <c r="D663" s="3">
        <v>304919.11596906825</v>
      </c>
      <c r="G663" s="3"/>
    </row>
    <row r="664" ht="15.75" customHeight="1">
      <c r="D664" s="3">
        <v>305671.1287677803</v>
      </c>
      <c r="G664" s="3"/>
    </row>
    <row r="665" ht="15.75" customHeight="1">
      <c r="D665" s="3">
        <v>306424.99623292626</v>
      </c>
      <c r="G665" s="3"/>
    </row>
    <row r="666" ht="15.75" customHeight="1">
      <c r="D666" s="3">
        <v>307180.7229386138</v>
      </c>
      <c r="G666" s="3"/>
    </row>
    <row r="667" ht="15.75" customHeight="1">
      <c r="D667" s="3">
        <v>307938.31347023166</v>
      </c>
      <c r="G667" s="3"/>
    </row>
    <row r="668" ht="15.75" customHeight="1">
      <c r="D668" s="3">
        <v>308697.77242447744</v>
      </c>
      <c r="G668" s="3"/>
    </row>
    <row r="669" ht="15.75" customHeight="1">
      <c r="D669" s="3">
        <v>309459.1044093854</v>
      </c>
      <c r="G669" s="3"/>
    </row>
    <row r="670" ht="15.75" customHeight="1">
      <c r="D670" s="3">
        <v>310222.3140443544</v>
      </c>
      <c r="G670" s="3"/>
    </row>
    <row r="671" ht="15.75" customHeight="1">
      <c r="D671" s="3">
        <v>310987.40596017614</v>
      </c>
      <c r="G671" s="3"/>
    </row>
    <row r="672" ht="15.75" customHeight="1">
      <c r="D672" s="3">
        <v>311754.38479906286</v>
      </c>
      <c r="G672" s="3"/>
    </row>
    <row r="673" ht="15.75" customHeight="1">
      <c r="D673" s="3">
        <v>312523.2552146759</v>
      </c>
      <c r="G673" s="3"/>
    </row>
    <row r="674" ht="15.75" customHeight="1">
      <c r="D674" s="3">
        <v>313294.0218721538</v>
      </c>
      <c r="G674" s="3"/>
    </row>
    <row r="675" ht="15.75" customHeight="1">
      <c r="D675" s="3">
        <v>314066.68944814056</v>
      </c>
      <c r="G675" s="3"/>
    </row>
    <row r="676" ht="15.75" customHeight="1">
      <c r="D676" s="3">
        <v>314841.262630814</v>
      </c>
      <c r="G676" s="3"/>
    </row>
    <row r="677" ht="15.75" customHeight="1">
      <c r="D677" s="3">
        <v>315617.7461199143</v>
      </c>
      <c r="G677" s="3"/>
    </row>
    <row r="678" ht="15.75" customHeight="1">
      <c r="D678" s="3">
        <v>316396.14462677244</v>
      </c>
      <c r="G678" s="3"/>
    </row>
    <row r="679" ht="15.75" customHeight="1">
      <c r="D679" s="3">
        <v>317176.46287433885</v>
      </c>
      <c r="G679" s="3"/>
    </row>
    <row r="680" ht="15.75" customHeight="1">
      <c r="D680" s="3">
        <v>317958.705597212</v>
      </c>
      <c r="G680" s="3"/>
    </row>
    <row r="681" ht="15.75" customHeight="1">
      <c r="D681" s="3">
        <v>318742.8775416672</v>
      </c>
      <c r="G681" s="3"/>
    </row>
    <row r="682" ht="15.75" customHeight="1">
      <c r="D682" s="3">
        <v>319528.98346568533</v>
      </c>
      <c r="G682" s="3"/>
    </row>
    <row r="683" ht="15.75" customHeight="1">
      <c r="D683" s="3">
        <v>320317.02813898167</v>
      </c>
      <c r="G683" s="3"/>
    </row>
    <row r="684" ht="15.75" customHeight="1">
      <c r="D684" s="3">
        <v>321107.016343035</v>
      </c>
      <c r="G684" s="3"/>
    </row>
    <row r="685" ht="15.75" customHeight="1">
      <c r="D685" s="3">
        <v>321898.95287111646</v>
      </c>
      <c r="G685" s="3"/>
    </row>
    <row r="686" ht="15.75" customHeight="1">
      <c r="D686" s="3">
        <v>322692.8425283187</v>
      </c>
      <c r="G686" s="3"/>
    </row>
    <row r="687" ht="15.75" customHeight="1">
      <c r="D687" s="3">
        <v>323488.69013158506</v>
      </c>
      <c r="G687" s="3"/>
    </row>
    <row r="688" ht="15.75" customHeight="1">
      <c r="D688" s="3">
        <v>324286.5005097387</v>
      </c>
      <c r="G688" s="3"/>
    </row>
    <row r="689" ht="15.75" customHeight="1">
      <c r="D689" s="3">
        <v>325086.278503512</v>
      </c>
      <c r="G689" s="3"/>
    </row>
    <row r="690" ht="15.75" customHeight="1">
      <c r="D690" s="3">
        <v>325888.0289655759</v>
      </c>
      <c r="G690" s="3"/>
    </row>
    <row r="691" ht="15.75" customHeight="1">
      <c r="D691" s="3">
        <v>326691.75676056935</v>
      </c>
      <c r="G691" s="3"/>
    </row>
    <row r="692" ht="15.75" customHeight="1">
      <c r="D692" s="3">
        <v>327497.4667651287</v>
      </c>
      <c r="G692" s="3"/>
    </row>
    <row r="693" ht="15.75" customHeight="1">
      <c r="D693" s="3">
        <v>328305.1638679176</v>
      </c>
      <c r="G693" s="3"/>
    </row>
    <row r="694" ht="15.75" customHeight="1">
      <c r="D694" s="3">
        <v>329114.8529696563</v>
      </c>
      <c r="G694" s="3"/>
    </row>
    <row r="695" ht="15.75" customHeight="1">
      <c r="D695" s="3">
        <v>329926.53898315155</v>
      </c>
      <c r="G695" s="3"/>
    </row>
    <row r="696" ht="15.75" customHeight="1">
      <c r="D696" s="3">
        <v>330740.22683332645</v>
      </c>
      <c r="G696" s="3"/>
    </row>
    <row r="697" ht="15.75" customHeight="1">
      <c r="D697" s="3">
        <v>331555.92145725037</v>
      </c>
      <c r="G697" s="3"/>
    </row>
    <row r="698" ht="15.75" customHeight="1">
      <c r="D698" s="3">
        <v>332373.6278041687</v>
      </c>
      <c r="G698" s="3"/>
    </row>
    <row r="699" ht="15.75" customHeight="1">
      <c r="D699" s="3">
        <v>333193.350835533</v>
      </c>
      <c r="G699" s="3"/>
    </row>
    <row r="700" ht="15.75" customHeight="1">
      <c r="D700" s="3">
        <v>334015.09552503127</v>
      </c>
      <c r="G700" s="3"/>
    </row>
    <row r="701" ht="15.75" customHeight="1">
      <c r="D701" s="3">
        <v>334838.8668586178</v>
      </c>
      <c r="G701" s="3"/>
    </row>
    <row r="702" ht="15.75" customHeight="1">
      <c r="D702" s="3">
        <v>335664.66983454366</v>
      </c>
      <c r="G702" s="3"/>
    </row>
    <row r="703" ht="15.75" customHeight="1">
      <c r="D703" s="3">
        <v>336492.5094633869</v>
      </c>
      <c r="G703" s="3"/>
    </row>
    <row r="704" ht="15.75" customHeight="1">
      <c r="D704" s="3">
        <v>337322.39076808305</v>
      </c>
      <c r="G704" s="3"/>
    </row>
    <row r="705" ht="15.75" customHeight="1">
      <c r="D705" s="3">
        <v>338154.3187839556</v>
      </c>
      <c r="G705" s="3"/>
    </row>
    <row r="706" ht="15.75" customHeight="1">
      <c r="D706" s="3">
        <v>338988.2985587464</v>
      </c>
      <c r="G706" s="3"/>
    </row>
    <row r="707" ht="15.75" customHeight="1">
      <c r="D707" s="3">
        <v>339824.3351526465</v>
      </c>
      <c r="G707" s="3"/>
    </row>
    <row r="708" ht="15.75" customHeight="1">
      <c r="D708" s="3">
        <v>340662.4336383267</v>
      </c>
      <c r="G708" s="3"/>
    </row>
    <row r="709" ht="15.75" customHeight="1">
      <c r="D709" s="3">
        <v>341502.59910096833</v>
      </c>
      <c r="G709" s="3"/>
    </row>
    <row r="710" ht="15.75" customHeight="1">
      <c r="D710" s="3">
        <v>342344.8366382942</v>
      </c>
      <c r="G710" s="3"/>
    </row>
    <row r="711" ht="15.75" customHeight="1">
      <c r="D711" s="3">
        <v>343189.1513605995</v>
      </c>
      <c r="G711" s="3"/>
    </row>
    <row r="712" ht="15.75" customHeight="1">
      <c r="D712" s="3">
        <v>344035.5483907827</v>
      </c>
      <c r="G712" s="3"/>
    </row>
    <row r="713" ht="15.75" customHeight="1">
      <c r="D713" s="3">
        <v>344884.0328643768</v>
      </c>
      <c r="G713" s="3"/>
    </row>
    <row r="714" ht="15.75" customHeight="1">
      <c r="D714" s="3">
        <v>345734.6099295804</v>
      </c>
      <c r="G714" s="3"/>
    </row>
    <row r="715" ht="15.75" customHeight="1">
      <c r="D715" s="3">
        <v>346587.28474728897</v>
      </c>
      <c r="G715" s="3"/>
    </row>
    <row r="716" ht="15.75" customHeight="1">
      <c r="D716" s="3">
        <v>347442.062491126</v>
      </c>
      <c r="G716" s="3"/>
    </row>
    <row r="717" ht="15.75" customHeight="1">
      <c r="D717" s="3">
        <v>348298.94834747474</v>
      </c>
      <c r="G717" s="3"/>
    </row>
    <row r="718" ht="15.75" customHeight="1">
      <c r="D718" s="3">
        <v>349157.94751550927</v>
      </c>
      <c r="G718" s="3"/>
    </row>
    <row r="719" ht="15.75" customHeight="1">
      <c r="D719" s="3">
        <v>350019.0652072264</v>
      </c>
      <c r="G719" s="3"/>
    </row>
    <row r="720" ht="15.75" customHeight="1">
      <c r="D720" s="3">
        <v>350882.306647477</v>
      </c>
      <c r="G720" s="3"/>
    </row>
    <row r="721" ht="15.75" customHeight="1">
      <c r="D721" s="3">
        <v>351747.67707399785</v>
      </c>
      <c r="G721" s="3"/>
    </row>
    <row r="722" ht="15.75" customHeight="1">
      <c r="D722" s="3">
        <v>352615.1817374435</v>
      </c>
      <c r="G722" s="3"/>
    </row>
    <row r="723" ht="15.75" customHeight="1">
      <c r="D723" s="3">
        <v>353484.82590141793</v>
      </c>
      <c r="G723" s="3"/>
    </row>
    <row r="724" ht="15.75" customHeight="1">
      <c r="D724" s="3">
        <v>354356.61484250665</v>
      </c>
      <c r="G724" s="3"/>
    </row>
    <row r="725" ht="15.75" customHeight="1">
      <c r="D725" s="3">
        <v>355230.5538503086</v>
      </c>
      <c r="G725" s="3"/>
    </row>
    <row r="726" ht="15.75" customHeight="1">
      <c r="D726" s="3">
        <v>356106.6482274683</v>
      </c>
      <c r="G726" s="3"/>
    </row>
    <row r="727" ht="15.75" customHeight="1">
      <c r="D727" s="3">
        <v>356984.9032897081</v>
      </c>
      <c r="G727" s="3"/>
    </row>
    <row r="728" ht="15.75" customHeight="1">
      <c r="D728" s="3">
        <v>357865.32436586026</v>
      </c>
      <c r="G728" s="3"/>
    </row>
    <row r="729" ht="15.75" customHeight="1">
      <c r="D729" s="3">
        <v>358747.9167978994</v>
      </c>
      <c r="G729" s="3"/>
    </row>
    <row r="730" ht="15.75" customHeight="1">
      <c r="D730" s="3">
        <v>359632.685940975</v>
      </c>
      <c r="G730" s="3"/>
    </row>
    <row r="731" ht="15.75" customHeight="1">
      <c r="D731" s="3">
        <v>360519.6371634436</v>
      </c>
      <c r="G731" s="3"/>
    </row>
    <row r="732" ht="15.75" customHeight="1">
      <c r="D732" s="3">
        <v>361408.7758469017</v>
      </c>
      <c r="G732" s="3"/>
    </row>
    <row r="733" ht="15.75" customHeight="1">
      <c r="D733" s="3">
        <v>362300.1073862182</v>
      </c>
      <c r="G733" s="3"/>
    </row>
    <row r="734" ht="15.75" customHeight="1">
      <c r="D734" s="3">
        <v>363193.6371895672</v>
      </c>
      <c r="G734" s="3"/>
    </row>
    <row r="735" ht="15.75" customHeight="1">
      <c r="G735" s="3"/>
    </row>
    <row r="736" ht="15.75" customHeight="1">
      <c r="G736" s="3"/>
    </row>
    <row r="737" ht="15.75" customHeight="1">
      <c r="G737" s="3"/>
    </row>
    <row r="738" ht="15.75" customHeight="1">
      <c r="G738" s="3"/>
    </row>
    <row r="739" ht="15.75" customHeight="1">
      <c r="G739" s="3"/>
    </row>
    <row r="740" ht="15.75" customHeight="1">
      <c r="G740" s="3"/>
    </row>
    <row r="741" ht="15.75" customHeight="1">
      <c r="G741" s="3"/>
    </row>
    <row r="742" ht="15.75" customHeight="1">
      <c r="G742" s="3"/>
    </row>
    <row r="743" ht="15.75" customHeight="1">
      <c r="G743" s="3"/>
    </row>
    <row r="744" ht="15.75" customHeight="1">
      <c r="G744" s="3"/>
    </row>
    <row r="745" ht="15.75" customHeight="1">
      <c r="G745" s="3"/>
    </row>
    <row r="746" ht="15.75" customHeight="1">
      <c r="G746" s="3"/>
    </row>
    <row r="747" ht="15.75" customHeight="1">
      <c r="G747" s="3"/>
    </row>
    <row r="748" ht="15.75" customHeight="1">
      <c r="G748" s="3"/>
    </row>
    <row r="749" ht="15.75" customHeight="1">
      <c r="G749" s="3"/>
    </row>
    <row r="750" ht="15.75" customHeight="1">
      <c r="G750" s="3"/>
    </row>
    <row r="751" ht="15.75" customHeight="1">
      <c r="G751" s="3"/>
    </row>
    <row r="752" ht="15.75" customHeight="1">
      <c r="G752" s="3"/>
    </row>
    <row r="753" ht="15.75" customHeight="1">
      <c r="G753" s="3"/>
    </row>
    <row r="754" ht="15.75" customHeight="1">
      <c r="G754" s="3"/>
    </row>
    <row r="755" ht="15.75" customHeight="1">
      <c r="G755" s="3"/>
    </row>
    <row r="756" ht="15.75" customHeight="1">
      <c r="G756" s="3"/>
    </row>
    <row r="757" ht="15.75" customHeight="1">
      <c r="G757" s="3"/>
    </row>
    <row r="758" ht="15.75" customHeight="1">
      <c r="G758" s="3"/>
    </row>
    <row r="759" ht="15.75" customHeight="1">
      <c r="G759" s="3"/>
    </row>
    <row r="760" ht="15.75" customHeight="1">
      <c r="G760" s="3"/>
    </row>
    <row r="761" ht="15.75" customHeight="1">
      <c r="G761" s="3"/>
    </row>
    <row r="762" ht="15.75" customHeight="1">
      <c r="G762" s="3"/>
    </row>
    <row r="763" ht="15.75" customHeight="1">
      <c r="G763" s="3"/>
    </row>
    <row r="764" ht="15.75" customHeight="1">
      <c r="G764" s="3"/>
    </row>
    <row r="765" ht="15.75" customHeight="1">
      <c r="G765" s="3"/>
    </row>
    <row r="766" ht="15.75" customHeight="1">
      <c r="G766" s="3"/>
    </row>
    <row r="767" ht="15.75" customHeight="1">
      <c r="G767" s="3"/>
    </row>
    <row r="768" ht="15.75" customHeight="1">
      <c r="G768" s="3"/>
    </row>
    <row r="769" ht="15.75" customHeight="1">
      <c r="G769" s="3"/>
    </row>
    <row r="770" ht="15.75" customHeight="1">
      <c r="G770" s="3"/>
    </row>
    <row r="771" ht="15.75" customHeight="1">
      <c r="G771" s="3"/>
    </row>
    <row r="772" ht="15.75" customHeight="1">
      <c r="G772" s="3"/>
    </row>
    <row r="773" ht="15.75" customHeight="1">
      <c r="G773" s="3"/>
    </row>
    <row r="774" ht="15.75" customHeight="1">
      <c r="G774" s="3"/>
    </row>
    <row r="775" ht="15.75" customHeight="1">
      <c r="G775" s="3"/>
    </row>
    <row r="776" ht="15.75" customHeight="1">
      <c r="G776" s="3"/>
    </row>
    <row r="777" ht="15.75" customHeight="1">
      <c r="G777" s="3"/>
    </row>
    <row r="778" ht="15.75" customHeight="1">
      <c r="G778" s="3"/>
    </row>
    <row r="779" ht="15.75" customHeight="1">
      <c r="G779" s="3"/>
    </row>
    <row r="780" ht="15.75" customHeight="1">
      <c r="G780" s="3"/>
    </row>
    <row r="781" ht="15.75" customHeight="1">
      <c r="G781" s="3"/>
    </row>
    <row r="782" ht="15.75" customHeight="1">
      <c r="G782" s="3"/>
    </row>
    <row r="783" ht="15.75" customHeight="1">
      <c r="G783" s="3"/>
    </row>
    <row r="784" ht="15.75" customHeight="1">
      <c r="G784" s="3"/>
    </row>
    <row r="785" ht="15.75" customHeight="1">
      <c r="G785" s="3"/>
    </row>
    <row r="786" ht="15.75" customHeight="1">
      <c r="G786" s="3"/>
    </row>
    <row r="787" ht="15.75" customHeight="1">
      <c r="G787" s="3"/>
    </row>
    <row r="788" ht="15.75" customHeight="1">
      <c r="G788" s="3"/>
    </row>
    <row r="789" ht="15.75" customHeight="1">
      <c r="G789" s="3"/>
    </row>
    <row r="790" ht="15.75" customHeight="1">
      <c r="G790" s="3"/>
    </row>
    <row r="791" ht="15.75" customHeight="1">
      <c r="G791" s="3"/>
    </row>
    <row r="792" ht="15.75" customHeight="1">
      <c r="G792" s="3"/>
    </row>
    <row r="793" ht="15.75" customHeight="1">
      <c r="G793" s="3"/>
    </row>
    <row r="794" ht="15.75" customHeight="1">
      <c r="G794" s="3"/>
    </row>
    <row r="795" ht="15.75" customHeight="1">
      <c r="G795" s="3"/>
    </row>
    <row r="796" ht="15.75" customHeight="1">
      <c r="G796" s="3"/>
    </row>
    <row r="797" ht="15.75" customHeight="1">
      <c r="G797" s="3"/>
    </row>
    <row r="798" ht="15.75" customHeight="1">
      <c r="G798" s="3"/>
    </row>
    <row r="799" ht="15.75" customHeight="1">
      <c r="G799" s="3"/>
    </row>
    <row r="800" ht="15.75" customHeight="1">
      <c r="G800" s="3"/>
    </row>
    <row r="801" ht="15.75" customHeight="1">
      <c r="G801" s="3"/>
    </row>
    <row r="802" ht="15.75" customHeight="1">
      <c r="G802" s="3"/>
    </row>
    <row r="803" ht="15.75" customHeight="1">
      <c r="G803" s="3"/>
    </row>
    <row r="804" ht="15.75" customHeight="1">
      <c r="G804" s="3"/>
    </row>
    <row r="805" ht="15.75" customHeight="1">
      <c r="G805" s="3"/>
    </row>
    <row r="806" ht="15.75" customHeight="1">
      <c r="G806" s="3"/>
    </row>
    <row r="807" ht="15.75" customHeight="1">
      <c r="G807" s="3"/>
    </row>
    <row r="808" ht="15.75" customHeight="1">
      <c r="G808" s="3"/>
    </row>
    <row r="809" ht="15.75" customHeight="1">
      <c r="G809" s="3"/>
    </row>
    <row r="810" ht="15.75" customHeight="1">
      <c r="G810" s="3"/>
    </row>
    <row r="811" ht="15.75" customHeight="1">
      <c r="G811" s="3"/>
    </row>
    <row r="812" ht="15.75" customHeight="1">
      <c r="G812" s="3"/>
    </row>
    <row r="813" ht="15.75" customHeight="1">
      <c r="G813" s="3"/>
    </row>
    <row r="814" ht="15.75" customHeight="1">
      <c r="G814" s="3"/>
    </row>
    <row r="815" ht="15.75" customHeight="1">
      <c r="G815" s="3"/>
    </row>
    <row r="816" ht="15.75" customHeight="1">
      <c r="G816" s="3"/>
    </row>
    <row r="817" ht="15.75" customHeight="1">
      <c r="G817" s="3"/>
    </row>
    <row r="818" ht="15.75" customHeight="1">
      <c r="G818" s="3"/>
    </row>
    <row r="819" ht="15.75" customHeight="1">
      <c r="G819" s="3"/>
    </row>
    <row r="820" ht="15.75" customHeight="1">
      <c r="G820" s="3"/>
    </row>
    <row r="821" ht="15.75" customHeight="1">
      <c r="G821" s="3"/>
    </row>
    <row r="822" ht="15.75" customHeight="1">
      <c r="G822" s="3"/>
    </row>
    <row r="823" ht="15.75" customHeight="1">
      <c r="G823" s="3"/>
    </row>
    <row r="824" ht="15.75" customHeight="1">
      <c r="G824" s="3"/>
    </row>
    <row r="825" ht="15.75" customHeight="1">
      <c r="G825" s="3"/>
    </row>
    <row r="826" ht="15.75" customHeight="1">
      <c r="G826" s="3"/>
    </row>
    <row r="827" ht="15.75" customHeight="1">
      <c r="G827" s="3"/>
    </row>
    <row r="828" ht="15.75" customHeight="1">
      <c r="G828" s="3"/>
    </row>
    <row r="829" ht="15.75" customHeight="1">
      <c r="G829" s="3"/>
    </row>
    <row r="830" ht="15.75" customHeight="1">
      <c r="G830" s="3"/>
    </row>
    <row r="831" ht="15.75" customHeight="1">
      <c r="G831" s="3"/>
    </row>
    <row r="832" ht="15.75" customHeight="1">
      <c r="G832" s="3"/>
    </row>
    <row r="833" ht="15.75" customHeight="1">
      <c r="G833" s="3"/>
    </row>
    <row r="834" ht="15.75" customHeight="1">
      <c r="G834" s="3"/>
    </row>
    <row r="835" ht="15.75" customHeight="1">
      <c r="G835" s="3"/>
    </row>
    <row r="836" ht="15.75" customHeight="1">
      <c r="G836" s="3"/>
    </row>
    <row r="837" ht="15.75" customHeight="1">
      <c r="G837" s="3"/>
    </row>
    <row r="838" ht="15.75" customHeight="1">
      <c r="G838" s="3"/>
    </row>
    <row r="839" ht="15.75" customHeight="1">
      <c r="G839" s="3"/>
    </row>
    <row r="840" ht="15.75" customHeight="1">
      <c r="G840" s="3"/>
    </row>
    <row r="841" ht="15.75" customHeight="1">
      <c r="G841" s="3"/>
    </row>
    <row r="842" ht="15.75" customHeight="1">
      <c r="G842" s="3"/>
    </row>
    <row r="843" ht="15.75" customHeight="1">
      <c r="G843" s="3"/>
    </row>
    <row r="844" ht="15.75" customHeight="1">
      <c r="G844" s="3"/>
    </row>
    <row r="845" ht="15.75" customHeight="1">
      <c r="G845" s="3"/>
    </row>
    <row r="846" ht="15.75" customHeight="1">
      <c r="G846" s="3"/>
    </row>
    <row r="847" ht="15.75" customHeight="1">
      <c r="G847" s="3"/>
    </row>
    <row r="848" ht="15.75" customHeight="1">
      <c r="G848" s="3"/>
    </row>
    <row r="849" ht="15.75" customHeight="1">
      <c r="G849" s="3"/>
    </row>
    <row r="850" ht="15.75" customHeight="1">
      <c r="G850" s="3"/>
    </row>
    <row r="851" ht="15.75" customHeight="1">
      <c r="G851" s="3"/>
    </row>
    <row r="852" ht="15.75" customHeight="1">
      <c r="G852" s="3"/>
    </row>
    <row r="853" ht="15.75" customHeight="1">
      <c r="G853" s="3"/>
    </row>
    <row r="854" ht="15.75" customHeight="1">
      <c r="G854" s="3"/>
    </row>
    <row r="855" ht="15.75" customHeight="1">
      <c r="G855" s="3"/>
    </row>
    <row r="856" ht="15.75" customHeight="1">
      <c r="G856" s="3"/>
    </row>
    <row r="857" ht="15.75" customHeight="1">
      <c r="G857" s="3"/>
    </row>
    <row r="858" ht="15.75" customHeight="1">
      <c r="G858" s="3"/>
    </row>
    <row r="859" ht="15.75" customHeight="1">
      <c r="G859" s="3"/>
    </row>
    <row r="860" ht="15.75" customHeight="1">
      <c r="G860" s="3"/>
    </row>
    <row r="861" ht="15.75" customHeight="1">
      <c r="G861" s="3"/>
    </row>
    <row r="862" ht="15.75" customHeight="1">
      <c r="G862" s="3"/>
    </row>
    <row r="863" ht="15.75" customHeight="1">
      <c r="G863" s="3"/>
    </row>
    <row r="864" ht="15.75" customHeight="1">
      <c r="G864" s="3"/>
    </row>
    <row r="865" ht="15.75" customHeight="1">
      <c r="G865" s="3"/>
    </row>
    <row r="866" ht="15.75" customHeight="1">
      <c r="G866" s="3"/>
    </row>
    <row r="867" ht="15.75" customHeight="1">
      <c r="G867" s="3"/>
    </row>
    <row r="868" ht="15.75" customHeight="1">
      <c r="G868" s="3"/>
    </row>
    <row r="869" ht="15.75" customHeight="1">
      <c r="G869" s="3"/>
    </row>
    <row r="870" ht="15.75" customHeight="1">
      <c r="G870" s="3"/>
    </row>
    <row r="871" ht="15.75" customHeight="1">
      <c r="G871" s="3"/>
    </row>
    <row r="872" ht="15.75" customHeight="1">
      <c r="G872" s="3"/>
    </row>
    <row r="873" ht="15.75" customHeight="1">
      <c r="G873" s="3"/>
    </row>
    <row r="874" ht="15.75" customHeight="1">
      <c r="G874" s="3"/>
    </row>
    <row r="875" ht="15.75" customHeight="1">
      <c r="G875" s="3"/>
    </row>
    <row r="876" ht="15.75" customHeight="1">
      <c r="G876" s="3"/>
    </row>
    <row r="877" ht="15.75" customHeight="1">
      <c r="G877" s="3"/>
    </row>
    <row r="878" ht="15.75" customHeight="1">
      <c r="G878" s="3"/>
    </row>
    <row r="879" ht="15.75" customHeight="1">
      <c r="G879" s="3"/>
    </row>
    <row r="880" ht="15.75" customHeight="1">
      <c r="G880" s="3"/>
    </row>
    <row r="881" ht="15.75" customHeight="1">
      <c r="G881" s="3"/>
    </row>
    <row r="882" ht="15.75" customHeight="1">
      <c r="G882" s="3"/>
    </row>
    <row r="883" ht="15.75" customHeight="1">
      <c r="G883" s="3"/>
    </row>
    <row r="884" ht="15.75" customHeight="1">
      <c r="G884" s="3"/>
    </row>
    <row r="885" ht="15.75" customHeight="1">
      <c r="G885" s="3"/>
    </row>
    <row r="886" ht="15.75" customHeight="1">
      <c r="G886" s="3"/>
    </row>
    <row r="887" ht="15.75" customHeight="1">
      <c r="G887" s="3"/>
    </row>
    <row r="888" ht="15.75" customHeight="1">
      <c r="G888" s="3"/>
    </row>
    <row r="889" ht="15.75" customHeight="1">
      <c r="G889" s="3"/>
    </row>
    <row r="890" ht="15.75" customHeight="1">
      <c r="G890" s="3"/>
    </row>
    <row r="891" ht="15.75" customHeight="1">
      <c r="G891" s="3"/>
    </row>
    <row r="892" ht="15.75" customHeight="1">
      <c r="G892" s="3"/>
    </row>
    <row r="893" ht="15.75" customHeight="1">
      <c r="G893" s="3"/>
    </row>
    <row r="894" ht="15.75" customHeight="1">
      <c r="G894" s="3"/>
    </row>
    <row r="895" ht="15.75" customHeight="1">
      <c r="G895" s="3"/>
    </row>
    <row r="896" ht="15.75" customHeight="1">
      <c r="G896" s="3"/>
    </row>
    <row r="897" ht="15.75" customHeight="1">
      <c r="G897" s="3"/>
    </row>
    <row r="898" ht="15.75" customHeight="1">
      <c r="G898" s="3"/>
    </row>
    <row r="899" ht="15.75" customHeight="1">
      <c r="G899" s="3"/>
    </row>
    <row r="900" ht="15.75" customHeight="1">
      <c r="G900" s="3"/>
    </row>
    <row r="901" ht="15.75" customHeight="1">
      <c r="G901" s="3"/>
    </row>
    <row r="902" ht="15.75" customHeight="1">
      <c r="G902" s="3"/>
    </row>
    <row r="903" ht="15.75" customHeight="1">
      <c r="G903" s="3"/>
    </row>
    <row r="904" ht="15.75" customHeight="1">
      <c r="G904" s="3"/>
    </row>
    <row r="905" ht="15.75" customHeight="1">
      <c r="G905" s="3"/>
    </row>
    <row r="906" ht="15.75" customHeight="1">
      <c r="G906" s="3"/>
    </row>
    <row r="907" ht="15.75" customHeight="1">
      <c r="G907" s="3"/>
    </row>
    <row r="908" ht="15.75" customHeight="1">
      <c r="G908" s="3"/>
    </row>
    <row r="909" ht="15.75" customHeight="1">
      <c r="G909" s="3"/>
    </row>
    <row r="910" ht="15.75" customHeight="1">
      <c r="G910" s="3"/>
    </row>
    <row r="911" ht="15.75" customHeight="1">
      <c r="G911" s="3"/>
    </row>
    <row r="912" ht="15.75" customHeight="1">
      <c r="G912" s="3"/>
    </row>
    <row r="913" ht="15.75" customHeight="1">
      <c r="G913" s="3"/>
    </row>
    <row r="914" ht="15.75" customHeight="1">
      <c r="G914" s="3"/>
    </row>
    <row r="915" ht="15.75" customHeight="1">
      <c r="G915" s="3"/>
    </row>
    <row r="916" ht="15.75" customHeight="1">
      <c r="G916" s="3"/>
    </row>
    <row r="917" ht="15.75" customHeight="1">
      <c r="G917" s="3"/>
    </row>
    <row r="918" ht="15.75" customHeight="1">
      <c r="G918" s="3"/>
    </row>
    <row r="919" ht="15.75" customHeight="1">
      <c r="G919" s="3"/>
    </row>
    <row r="920" ht="15.75" customHeight="1">
      <c r="G920" s="3"/>
    </row>
    <row r="921" ht="15.75" customHeight="1">
      <c r="G921" s="3"/>
    </row>
    <row r="922" ht="15.75" customHeight="1">
      <c r="G922" s="3"/>
    </row>
    <row r="923" ht="15.75" customHeight="1">
      <c r="G923" s="3"/>
    </row>
    <row r="924" ht="15.75" customHeight="1">
      <c r="G924" s="3"/>
    </row>
    <row r="925" ht="15.75" customHeight="1">
      <c r="G925" s="3"/>
    </row>
    <row r="926" ht="15.75" customHeight="1">
      <c r="G926" s="3"/>
    </row>
    <row r="927" ht="15.75" customHeight="1">
      <c r="G927" s="3"/>
    </row>
    <row r="928" ht="15.75" customHeight="1">
      <c r="G928" s="3"/>
    </row>
    <row r="929" ht="15.75" customHeight="1">
      <c r="G929" s="3"/>
    </row>
    <row r="930" ht="15.75" customHeight="1">
      <c r="G930" s="3"/>
    </row>
    <row r="931" ht="15.75" customHeight="1">
      <c r="G931" s="3"/>
    </row>
    <row r="932" ht="15.75" customHeight="1">
      <c r="G932" s="3"/>
    </row>
    <row r="933" ht="15.75" customHeight="1">
      <c r="G933" s="3"/>
    </row>
    <row r="934" ht="15.75" customHeight="1">
      <c r="G934" s="3"/>
    </row>
  </sheetData>
  <mergeCells count="1">
    <mergeCell ref="I2:L2"/>
  </mergeCells>
  <drawing r:id="rId1"/>
  <tableParts count="1">
    <tablePart r:id="rId3"/>
  </tableParts>
</worksheet>
</file>